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10" windowHeight="8070" firstSheet="10" activeTab="14"/>
  </bookViews>
  <sheets>
    <sheet name="参加状況" sheetId="1" r:id="rId1"/>
    <sheet name="参照" sheetId="2" r:id="rId2"/>
    <sheet name="注意事項" sheetId="3" r:id="rId3"/>
    <sheet name="ブロックわけ" sheetId="4" r:id="rId4"/>
    <sheet name="1日目予選" sheetId="5" r:id="rId5"/>
    <sheet name="1日目審判" sheetId="6" r:id="rId6"/>
    <sheet name="予選記入用" sheetId="7" r:id="rId7"/>
    <sheet name="2日目順位リーグ" sheetId="8" r:id="rId8"/>
    <sheet name="2日目審判" sheetId="9" r:id="rId9"/>
    <sheet name="順位記入用" sheetId="10" r:id="rId10"/>
    <sheet name="３日目審判" sheetId="11" r:id="rId11"/>
    <sheet name="3日目上位Ｔ" sheetId="12" r:id="rId12"/>
    <sheet name="3日目中位下位Ｌ" sheetId="13" r:id="rId13"/>
    <sheet name="最終日審判" sheetId="14" r:id="rId14"/>
    <sheet name="最終日" sheetId="15" r:id="rId15"/>
    <sheet name="個人表彰" sheetId="16" r:id="rId16"/>
  </sheets>
  <externalReferences>
    <externalReference r:id="rId19"/>
    <externalReference r:id="rId20"/>
  </externalReferences>
  <definedNames>
    <definedName name="_xlnm.Print_Area" localSheetId="11">'3日目上位Ｔ'!$A$1:$AF$42</definedName>
    <definedName name="_xlnm.Print_Area" localSheetId="12">'3日目中位下位Ｌ'!$A$1:$Y$24</definedName>
    <definedName name="_xlnm.Print_Area" localSheetId="14">'最終日'!$A$1:$AF$29</definedName>
    <definedName name="_xlnm.Print_Area" localSheetId="13">'最終日審判'!$B$4:$J$21</definedName>
    <definedName name="_xlnm.Print_Area" localSheetId="9">'順位記入用'!$A$1:$T$36</definedName>
    <definedName name="_xlnm.Print_Area" localSheetId="6">'予選記入用'!$A$1:$V$33</definedName>
  </definedNames>
  <calcPr fullCalcOnLoad="1"/>
</workbook>
</file>

<file path=xl/sharedStrings.xml><?xml version="1.0" encoding="utf-8"?>
<sst xmlns="http://schemas.openxmlformats.org/spreadsheetml/2006/main" count="1495" uniqueCount="584">
  <si>
    <t>A</t>
  </si>
  <si>
    <t>B</t>
  </si>
  <si>
    <t>C</t>
  </si>
  <si>
    <t>D</t>
  </si>
  <si>
    <t>長尾</t>
  </si>
  <si>
    <t>四條畷</t>
  </si>
  <si>
    <t>野崎</t>
  </si>
  <si>
    <t>寝屋川</t>
  </si>
  <si>
    <t>守口東</t>
  </si>
  <si>
    <t>大手前</t>
  </si>
  <si>
    <t>北かわち皐が丘</t>
  </si>
  <si>
    <t>旭</t>
  </si>
  <si>
    <t>枚方津田</t>
  </si>
  <si>
    <t>牧野</t>
  </si>
  <si>
    <t>交野</t>
  </si>
  <si>
    <t>大正</t>
  </si>
  <si>
    <t>門真西</t>
  </si>
  <si>
    <t>市岡</t>
  </si>
  <si>
    <t>門真なみはや</t>
  </si>
  <si>
    <t>港</t>
  </si>
  <si>
    <t>枚方なぎさ</t>
  </si>
  <si>
    <t>茨田</t>
  </si>
  <si>
    <t>枚方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</si>
  <si>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</si>
  <si>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</si>
  <si>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</si>
  <si>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</si>
  <si>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</si>
  <si>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</si>
  <si>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</si>
  <si>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</si>
  <si>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</si>
  <si>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</si>
  <si>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会場</t>
  </si>
  <si>
    <t>高校</t>
  </si>
  <si>
    <t>Ａコート</t>
  </si>
  <si>
    <t>長　尾</t>
  </si>
  <si>
    <t>ＴＯ</t>
  </si>
  <si>
    <t>Ｂコート</t>
  </si>
  <si>
    <t>Ｄブロック</t>
  </si>
  <si>
    <t>昼　休　み</t>
  </si>
  <si>
    <t>Ａ</t>
  </si>
  <si>
    <t>Ｂ</t>
  </si>
  <si>
    <t>Ｃ</t>
  </si>
  <si>
    <t>勝</t>
  </si>
  <si>
    <t>負</t>
  </si>
  <si>
    <t>分</t>
  </si>
  <si>
    <t>順</t>
  </si>
  <si>
    <t>予選最終順位</t>
  </si>
  <si>
    <t>Ａブロック</t>
  </si>
  <si>
    <t>Ｂブロック</t>
  </si>
  <si>
    <t>Ｃブロック</t>
  </si>
  <si>
    <t>⇒　休み</t>
  </si>
  <si>
    <t>11/３の予定</t>
  </si>
  <si>
    <t>Ａコート</t>
  </si>
  <si>
    <t>ＴＯ</t>
  </si>
  <si>
    <t>Ｂコート</t>
  </si>
  <si>
    <r>
      <t>1位2位リーグ</t>
    </r>
    <r>
      <rPr>
        <sz val="14"/>
        <rFont val="HG丸ｺﾞｼｯｸM-PRO"/>
        <family val="3"/>
      </rPr>
      <t>（10分－2分－10分）</t>
    </r>
  </si>
  <si>
    <r>
      <t>3位4位リーグ</t>
    </r>
    <r>
      <rPr>
        <sz val="14"/>
        <rFont val="HG丸ｺﾞｼｯｸM-PRO"/>
        <family val="3"/>
      </rPr>
      <t>（10分－2分－10分）</t>
    </r>
  </si>
  <si>
    <t>1位</t>
  </si>
  <si>
    <t>2位</t>
  </si>
  <si>
    <t>3位</t>
  </si>
  <si>
    <t>4位</t>
  </si>
  <si>
    <t>各位順位</t>
  </si>
  <si>
    <t>1位リーグ</t>
  </si>
  <si>
    <t>2位リーグ</t>
  </si>
  <si>
    <t>3位リーグ</t>
  </si>
  <si>
    <t>4位リーグ</t>
  </si>
  <si>
    <t>7位決定</t>
  </si>
  <si>
    <t>5位決定</t>
  </si>
  <si>
    <t>3位決定</t>
  </si>
  <si>
    <t>決勝</t>
  </si>
  <si>
    <t>A①</t>
  </si>
  <si>
    <t>B①</t>
  </si>
  <si>
    <t>A②</t>
  </si>
  <si>
    <t>B②</t>
  </si>
  <si>
    <t>A③</t>
  </si>
  <si>
    <t>A④</t>
  </si>
  <si>
    <t>Ｂ①負</t>
  </si>
  <si>
    <t>Ａ①負</t>
  </si>
  <si>
    <t>Ａ②負</t>
  </si>
  <si>
    <t>Ｂ②負</t>
  </si>
  <si>
    <t>最終日</t>
  </si>
  <si>
    <t>３決</t>
  </si>
  <si>
    <t>５決</t>
  </si>
  <si>
    <t>７決</t>
  </si>
  <si>
    <t>フリースロー大会</t>
  </si>
  <si>
    <t>閉　　会　　式</t>
  </si>
  <si>
    <t>片付け・解散</t>
  </si>
  <si>
    <t>Ａブロック</t>
  </si>
  <si>
    <t>上の結果を下の順位に記入してください　↓</t>
  </si>
  <si>
    <t>－</t>
  </si>
  <si>
    <t>－</t>
  </si>
  <si>
    <t>Ｂ①</t>
  </si>
  <si>
    <t>注意事項</t>
  </si>
  <si>
    <t>初日</t>
  </si>
  <si>
    <t>2日目</t>
  </si>
  <si>
    <t>各位リーグ、10分－2分－10分</t>
  </si>
  <si>
    <t>１Ｐ、４Ｐ扱い　⇒　コートチェンジ、残り2分止め</t>
  </si>
  <si>
    <t>タイムアウトは、２回のみ。</t>
  </si>
  <si>
    <t>３日目</t>
  </si>
  <si>
    <t>４日目</t>
  </si>
  <si>
    <t>１ゲーム（前半：流し、後半：正式）</t>
  </si>
  <si>
    <t>タイムアウトは正式</t>
  </si>
  <si>
    <t>ファールに関して</t>
  </si>
  <si>
    <t>　各ピリオド、５つめよりフリースロー（正規）</t>
  </si>
  <si>
    <t>　ファールアウトについても個人ファール５つ（正規）</t>
  </si>
  <si>
    <t>試合時間は、原則定刻で行いますが、試合終了の時間によって、</t>
  </si>
  <si>
    <t>柔軟に対応してください。</t>
  </si>
  <si>
    <t>（会場により、早く進行、休憩を長くとるなど）</t>
  </si>
  <si>
    <t>※　この対戦表をもとに審判係の先生は割当をお願いします。</t>
  </si>
  <si>
    <t>西地区府立高校大会参加一覧</t>
  </si>
  <si>
    <t>高校名</t>
  </si>
  <si>
    <t>代表顧問</t>
  </si>
  <si>
    <t>参加</t>
  </si>
  <si>
    <t>２９日</t>
  </si>
  <si>
    <t>3０日</t>
  </si>
  <si>
    <t>３日</t>
  </si>
  <si>
    <t>５日</t>
  </si>
  <si>
    <t>６日</t>
  </si>
  <si>
    <t>1２日</t>
  </si>
  <si>
    <t>1３日</t>
  </si>
  <si>
    <t>人数</t>
  </si>
  <si>
    <t>チーム</t>
  </si>
  <si>
    <t>審判</t>
  </si>
  <si>
    <t>昨年順</t>
  </si>
  <si>
    <t>米崎　哲央</t>
  </si>
  <si>
    <t>○</t>
  </si>
  <si>
    <t>×</t>
  </si>
  <si>
    <t>×</t>
  </si>
  <si>
    <t>②</t>
  </si>
  <si>
    <t>②</t>
  </si>
  <si>
    <t>Ａ</t>
  </si>
  <si>
    <t>Ａ</t>
  </si>
  <si>
    <t>梅市　弘二</t>
  </si>
  <si>
    <t>○</t>
  </si>
  <si>
    <t>×</t>
  </si>
  <si>
    <t>Ａ</t>
  </si>
  <si>
    <t>Ｂ</t>
  </si>
  <si>
    <t>Ｃ</t>
  </si>
  <si>
    <t>Ｄ</t>
  </si>
  <si>
    <t>杉本　嘉文</t>
  </si>
  <si>
    <t>○</t>
  </si>
  <si>
    <t>×</t>
  </si>
  <si>
    <t>Ａ</t>
  </si>
  <si>
    <t>香里丘</t>
  </si>
  <si>
    <t>松下　真二</t>
  </si>
  <si>
    <t>なみはや</t>
  </si>
  <si>
    <t>芦間</t>
  </si>
  <si>
    <t>芦間</t>
  </si>
  <si>
    <t>山本　牧子</t>
  </si>
  <si>
    <t>○</t>
  </si>
  <si>
    <t>×</t>
  </si>
  <si>
    <t>Ａ</t>
  </si>
  <si>
    <t>渋谷　香澄</t>
  </si>
  <si>
    <t>○</t>
  </si>
  <si>
    <t>Ａ</t>
  </si>
  <si>
    <t>緑風館</t>
  </si>
  <si>
    <t>さつき</t>
  </si>
  <si>
    <t>細田　温子</t>
  </si>
  <si>
    <t>○</t>
  </si>
  <si>
    <t>Ｂ</t>
  </si>
  <si>
    <t>泉尾</t>
  </si>
  <si>
    <t>蜂須賀　豊</t>
  </si>
  <si>
    <t>○</t>
  </si>
  <si>
    <t>Ｃ</t>
  </si>
  <si>
    <t>乾　　美保</t>
  </si>
  <si>
    <t>大西　　衛</t>
  </si>
  <si>
    <t>浦田　　宏</t>
  </si>
  <si>
    <t>役割分担</t>
  </si>
  <si>
    <t>藤森奈穂子</t>
  </si>
  <si>
    <t>Ｂ</t>
  </si>
  <si>
    <t>総務</t>
  </si>
  <si>
    <t>◎安部　○山本　吉川　下水流</t>
  </si>
  <si>
    <t>下水流裕子</t>
  </si>
  <si>
    <t>○</t>
  </si>
  <si>
    <t>×</t>
  </si>
  <si>
    <t>Ｂ</t>
  </si>
  <si>
    <t>競技</t>
  </si>
  <si>
    <t>◎松下　○杉本</t>
  </si>
  <si>
    <t>常盤　邦夫</t>
  </si>
  <si>
    <t>◎梅市　○米崎　藤田　大田</t>
  </si>
  <si>
    <t>緑風冠</t>
  </si>
  <si>
    <t>吉川　夏子</t>
  </si>
  <si>
    <t>Ｃ</t>
  </si>
  <si>
    <t>Ｃ</t>
  </si>
  <si>
    <t>記録</t>
  </si>
  <si>
    <t>◎藤井　○中藤　　乾　</t>
  </si>
  <si>
    <t>浦山　　聖</t>
  </si>
  <si>
    <t>不参加</t>
  </si>
  <si>
    <t>　 松田　細田　横須賀</t>
  </si>
  <si>
    <t>松田　礼子</t>
  </si>
  <si>
    <t>閉会式</t>
  </si>
  <si>
    <t>◎藤森　○大西　澁谷　那須</t>
  </si>
  <si>
    <t>寺嶋　　信</t>
  </si>
  <si>
    <t xml:space="preserve">   各コーチ</t>
  </si>
  <si>
    <t>那須　基子</t>
  </si>
  <si>
    <t>会計・懇親会</t>
  </si>
  <si>
    <t>◎木村　○常盤</t>
  </si>
  <si>
    <t>太田　和也</t>
  </si>
  <si>
    <t>△</t>
  </si>
  <si>
    <t>中央</t>
  </si>
  <si>
    <t>◎浦田</t>
  </si>
  <si>
    <t>中藤麻佐美</t>
  </si>
  <si>
    <t>②</t>
  </si>
  <si>
    <t>Ｃ</t>
  </si>
  <si>
    <t>岡田　典男</t>
  </si>
  <si>
    <t>×</t>
  </si>
  <si>
    <t>藤田　雅大</t>
  </si>
  <si>
    <t>○</t>
  </si>
  <si>
    <t>②</t>
  </si>
  <si>
    <t>Ｃ</t>
  </si>
  <si>
    <t>西寝屋川</t>
  </si>
  <si>
    <t>志治　美栄</t>
  </si>
  <si>
    <t>津田</t>
  </si>
  <si>
    <t>案</t>
  </si>
  <si>
    <t>緑風冠</t>
  </si>
  <si>
    <t>10月30日（日）</t>
  </si>
  <si>
    <t>Ｂブロック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</si>
  <si>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</si>
  <si>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</si>
  <si>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</si>
  <si>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</si>
  <si>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</si>
  <si>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</si>
  <si>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</si>
  <si>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</si>
  <si>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</si>
  <si>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</si>
  <si>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</si>
  <si>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</si>
  <si>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</si>
  <si>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</si>
  <si>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</si>
  <si>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</si>
  <si>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</si>
  <si>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</si>
  <si>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</si>
  <si>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</si>
  <si>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c1</t>
  </si>
  <si>
    <t>d1</t>
  </si>
  <si>
    <t>⇒　</t>
  </si>
  <si>
    <t>11月3日（木）</t>
  </si>
  <si>
    <t>11月6日（日）・13日（日）</t>
  </si>
  <si>
    <t>11月6日（日）</t>
  </si>
  <si>
    <t>a1</t>
  </si>
  <si>
    <t>a3</t>
  </si>
  <si>
    <t>a5</t>
  </si>
  <si>
    <t>a4</t>
  </si>
  <si>
    <t>a2</t>
  </si>
  <si>
    <t>c3</t>
  </si>
  <si>
    <t>c5</t>
  </si>
  <si>
    <t>c4</t>
  </si>
  <si>
    <t>c2</t>
  </si>
  <si>
    <t>b1</t>
  </si>
  <si>
    <t>b3</t>
  </si>
  <si>
    <t>b4</t>
  </si>
  <si>
    <t>b2</t>
  </si>
  <si>
    <t>d3</t>
  </si>
  <si>
    <t>d5</t>
  </si>
  <si>
    <t>d4</t>
  </si>
  <si>
    <t>d2</t>
  </si>
  <si>
    <t>各ブロックは、10分－2分－10分</t>
  </si>
  <si>
    <t>緑風冠</t>
  </si>
  <si>
    <t>香里丘</t>
  </si>
  <si>
    <t>30日会場</t>
  </si>
  <si>
    <t>6日会場</t>
  </si>
  <si>
    <t>3日会場</t>
  </si>
  <si>
    <t>13日会場</t>
  </si>
  <si>
    <t>Ｄブロック</t>
  </si>
  <si>
    <r>
      <t>Ａ・Ｄブロック</t>
    </r>
    <r>
      <rPr>
        <sz val="14"/>
        <rFont val="HG丸ｺﾞｼｯｸM-PRO"/>
        <family val="3"/>
      </rPr>
      <t>（10分－2分－10分）</t>
    </r>
  </si>
  <si>
    <r>
      <t>Ｂ・Ｃブロック</t>
    </r>
    <r>
      <rPr>
        <sz val="14"/>
        <rFont val="HG丸ｺﾞｼｯｸM-PRO"/>
        <family val="3"/>
      </rPr>
      <t>（10分－2分－10分）</t>
    </r>
  </si>
  <si>
    <t>Ａコート</t>
  </si>
  <si>
    <t>ＴＯ</t>
  </si>
  <si>
    <t>Ｂコート</t>
  </si>
  <si>
    <t>a1</t>
  </si>
  <si>
    <t>－</t>
  </si>
  <si>
    <t>a5</t>
  </si>
  <si>
    <t>d5</t>
  </si>
  <si>
    <t>a2</t>
  </si>
  <si>
    <t>a4</t>
  </si>
  <si>
    <t>d4</t>
  </si>
  <si>
    <t>d1</t>
  </si>
  <si>
    <t>d2</t>
  </si>
  <si>
    <t>a3</t>
  </si>
  <si>
    <t>d3</t>
  </si>
  <si>
    <t>Ａコート</t>
  </si>
  <si>
    <t>ＴＯ</t>
  </si>
  <si>
    <t>Ｂコート</t>
  </si>
  <si>
    <t>－</t>
  </si>
  <si>
    <t>－</t>
  </si>
  <si>
    <t>c1</t>
  </si>
  <si>
    <t>c4</t>
  </si>
  <si>
    <t>c5</t>
  </si>
  <si>
    <t>c2</t>
  </si>
  <si>
    <t>c3</t>
  </si>
  <si>
    <t>※　緑風冠会場はＢコートの時間をあけていますが、</t>
  </si>
  <si>
    <t>ｂ１</t>
  </si>
  <si>
    <t>b3</t>
  </si>
  <si>
    <t>　　両チームの合意、TO、審判の解消ができれば、ゲームを始めてください。</t>
  </si>
  <si>
    <t>上位トーナメント</t>
  </si>
  <si>
    <t>上位トーナメント（1位～6位）</t>
  </si>
  <si>
    <t>中位Ｌ</t>
  </si>
  <si>
    <t>上位Ｔ</t>
  </si>
  <si>
    <t>下位リーグ戦表</t>
  </si>
  <si>
    <t>下位リーグ</t>
  </si>
  <si>
    <t>―</t>
  </si>
  <si>
    <t>⇒</t>
  </si>
  <si>
    <t>中位リーグ・下位リーグ</t>
  </si>
  <si>
    <t>中Ａブロック</t>
  </si>
  <si>
    <t>中Ｂブロック</t>
  </si>
  <si>
    <t>最終順位</t>
  </si>
  <si>
    <t>5位</t>
  </si>
  <si>
    <t>6位</t>
  </si>
  <si>
    <t>7位</t>
  </si>
  <si>
    <t>8位</t>
  </si>
  <si>
    <t>9位</t>
  </si>
  <si>
    <t>10位</t>
  </si>
  <si>
    <t>11位</t>
  </si>
  <si>
    <t>12位</t>
  </si>
  <si>
    <t>13位</t>
  </si>
  <si>
    <t>14位</t>
  </si>
  <si>
    <t>15位</t>
  </si>
  <si>
    <t>16位</t>
  </si>
  <si>
    <t>17位</t>
  </si>
  <si>
    <t>18位</t>
  </si>
  <si>
    <t>19位</t>
  </si>
  <si>
    <t>棄権</t>
  </si>
  <si>
    <t>上</t>
  </si>
  <si>
    <t>中</t>
  </si>
  <si>
    <t>下</t>
  </si>
  <si>
    <t>c1</t>
  </si>
  <si>
    <t>b1</t>
  </si>
  <si>
    <t>c2</t>
  </si>
  <si>
    <t>b3</t>
  </si>
  <si>
    <t>c5</t>
  </si>
  <si>
    <t>c3</t>
  </si>
  <si>
    <t>b4</t>
  </si>
  <si>
    <t>b2</t>
  </si>
  <si>
    <t>c4</t>
  </si>
  <si>
    <t>ｂ１</t>
  </si>
  <si>
    <t>※（　　　　　）は、TOチームから生徒２人審判をお願いします。</t>
  </si>
  <si>
    <t>山本</t>
  </si>
  <si>
    <t>岩本</t>
  </si>
  <si>
    <t>松下</t>
  </si>
  <si>
    <t>米崎</t>
  </si>
  <si>
    <t>葛城</t>
  </si>
  <si>
    <t>下水流</t>
  </si>
  <si>
    <t>（　　）</t>
  </si>
  <si>
    <t>妻鹿</t>
  </si>
  <si>
    <t>藤森</t>
  </si>
  <si>
    <t>藤田</t>
  </si>
  <si>
    <t>乾</t>
  </si>
  <si>
    <t>安部</t>
  </si>
  <si>
    <t>藤井</t>
  </si>
  <si>
    <t>梅市</t>
  </si>
  <si>
    <t>杉本</t>
  </si>
  <si>
    <t>中藤</t>
  </si>
  <si>
    <t>吉川</t>
  </si>
  <si>
    <t>渋谷</t>
  </si>
  <si>
    <t>大西</t>
  </si>
  <si>
    <t>木村</t>
  </si>
  <si>
    <t>四条畷</t>
  </si>
  <si>
    <t>香里丘</t>
  </si>
  <si>
    <t>芦間</t>
  </si>
  <si>
    <t>得失点</t>
  </si>
  <si>
    <t>山本・妻鹿</t>
  </si>
  <si>
    <t>葛城・大西</t>
  </si>
  <si>
    <t>梅市・妻鹿</t>
  </si>
  <si>
    <t>松下・米崎</t>
  </si>
  <si>
    <t>梅市・岩本</t>
  </si>
  <si>
    <t>杉本・大西</t>
  </si>
  <si>
    <t>梅市・福田</t>
  </si>
  <si>
    <t>松下・杉本</t>
  </si>
  <si>
    <t>山本・福田</t>
  </si>
  <si>
    <t>杉本・葛城</t>
  </si>
  <si>
    <t>松下・葛城</t>
  </si>
  <si>
    <t>交野</t>
  </si>
  <si>
    <t>吉川・下水流</t>
  </si>
  <si>
    <t>藤森・（　）（　）</t>
  </si>
  <si>
    <t>緑風冠</t>
  </si>
  <si>
    <t>澁谷・（　）（　）</t>
  </si>
  <si>
    <t>枚方</t>
  </si>
  <si>
    <t>北かわち皐が丘</t>
  </si>
  <si>
    <t>木村・安部</t>
  </si>
  <si>
    <t>藤井・（　）（　）</t>
  </si>
  <si>
    <t>枚方</t>
  </si>
  <si>
    <t>下水流・安部</t>
  </si>
  <si>
    <t>吉川・木村</t>
  </si>
  <si>
    <t>四條畷</t>
  </si>
  <si>
    <t>寝屋川</t>
  </si>
  <si>
    <t>3位4位リーグの方で、審判割り当ての関係で試合時間を大きく変更しました。</t>
  </si>
  <si>
    <t>10/31に電子メールで送付したものと全く違っていますのでご注意ください。</t>
  </si>
  <si>
    <t>１０月３０日（日）の試合結果</t>
  </si>
  <si>
    <t>１１月３日（木）のリーグ戦表</t>
  </si>
  <si>
    <t>11月3日（木）　対戦表・審判割り当て</t>
  </si>
  <si>
    <t>藤森・澁谷</t>
  </si>
  <si>
    <t>澁谷・西</t>
  </si>
  <si>
    <t>藤森・西</t>
  </si>
  <si>
    <t>皐が丘</t>
  </si>
  <si>
    <t>なみはや</t>
  </si>
  <si>
    <t>９位１０位決定戦</t>
  </si>
  <si>
    <t>１１位１２位決定戦</t>
  </si>
  <si>
    <t>１３位１４位決定戦</t>
  </si>
  <si>
    <t>11月６日（日）</t>
  </si>
  <si>
    <t>上位トーナメント（10分×４Ｐ）</t>
  </si>
  <si>
    <t>Ａコート</t>
  </si>
  <si>
    <t>ＴＯ</t>
  </si>
  <si>
    <t>Ｂコート</t>
  </si>
  <si>
    <t>－</t>
  </si>
  <si>
    <t>－</t>
  </si>
  <si>
    <t>大西　・（　　）</t>
  </si>
  <si>
    <t>梅市　・　杉本</t>
  </si>
  <si>
    <t>門真西</t>
  </si>
  <si>
    <t>牧野</t>
  </si>
  <si>
    <t>市岡</t>
  </si>
  <si>
    <t>－</t>
  </si>
  <si>
    <t>枚方津田</t>
  </si>
  <si>
    <t>松下　・　葛城</t>
  </si>
  <si>
    <t>山本　・　米崎</t>
  </si>
  <si>
    <t>－</t>
  </si>
  <si>
    <t>梅市　・　妻鹿</t>
  </si>
  <si>
    <t>山本　・　福田</t>
  </si>
  <si>
    <t>Ａ①勝</t>
  </si>
  <si>
    <t>Ｂ①勝</t>
  </si>
  <si>
    <t>牧野</t>
  </si>
  <si>
    <t>Ａ②勝</t>
  </si>
  <si>
    <t>Ｂ②勝</t>
  </si>
  <si>
    <t>香里丘</t>
  </si>
  <si>
    <t>松下　・　山本</t>
  </si>
  <si>
    <t>葛城　・　岩本</t>
  </si>
  <si>
    <t>－</t>
  </si>
  <si>
    <t>杉本　・　大西</t>
  </si>
  <si>
    <t>中位リーグ・下位リーグ</t>
  </si>
  <si>
    <t>泉尾</t>
  </si>
  <si>
    <t>なみはや</t>
  </si>
  <si>
    <t>吉川　・　木村</t>
  </si>
  <si>
    <t>西　・　中藤</t>
  </si>
  <si>
    <t>藤井　・　安部</t>
  </si>
  <si>
    <t>藤森　・　渋谷</t>
  </si>
  <si>
    <t>なみはや</t>
  </si>
  <si>
    <t>下水流　・　藤田</t>
  </si>
  <si>
    <t>中藤　・　木村</t>
  </si>
  <si>
    <t>西　・　安部</t>
  </si>
  <si>
    <t>藤井 ・ （　　）</t>
  </si>
  <si>
    <t>－</t>
  </si>
  <si>
    <t>－</t>
  </si>
  <si>
    <t>渋谷　・（　　）</t>
  </si>
  <si>
    <t>藤田　・　藤森</t>
  </si>
  <si>
    <t>－</t>
  </si>
  <si>
    <t>吉川　・　下水流</t>
  </si>
  <si>
    <r>
      <t>　</t>
    </r>
    <r>
      <rPr>
        <sz val="14"/>
        <rFont val="HG丸ｺﾞｼｯｸM-PRO"/>
        <family val="3"/>
      </rPr>
      <t>※（　　　）の審判は、TOチームの生徒から２名審判をだしてください。</t>
    </r>
    <r>
      <rPr>
        <sz val="16"/>
        <rFont val="HG丸ｺﾞｼｯｸM-PRO"/>
        <family val="3"/>
      </rPr>
      <t>　　</t>
    </r>
  </si>
  <si>
    <t>11月1３日（日）</t>
  </si>
  <si>
    <t>皐が丘</t>
  </si>
  <si>
    <t>緑風冠</t>
  </si>
  <si>
    <t>なみはや</t>
  </si>
  <si>
    <t>40－51</t>
  </si>
  <si>
    <t>51－57</t>
  </si>
  <si>
    <t>67－25</t>
  </si>
  <si>
    <t>54－46</t>
  </si>
  <si>
    <t>35－54</t>
  </si>
  <si>
    <t>51ー64</t>
  </si>
  <si>
    <t>香里丘</t>
  </si>
  <si>
    <t>B③</t>
  </si>
  <si>
    <t>B④</t>
  </si>
  <si>
    <t>29－55</t>
  </si>
  <si>
    <t>67－74</t>
  </si>
  <si>
    <t>香里丘</t>
  </si>
  <si>
    <t>Ａコート</t>
  </si>
  <si>
    <t>ＴＯ</t>
  </si>
  <si>
    <t>Ｂコート</t>
  </si>
  <si>
    <t>下位リーグが中位リーグで試合ならば</t>
  </si>
  <si>
    <t>－</t>
  </si>
  <si>
    <t>Ａ①</t>
  </si>
  <si>
    <t>①　９：００</t>
  </si>
  <si>
    <t>Ａ②</t>
  </si>
  <si>
    <t>Ｂ②</t>
  </si>
  <si>
    <t>②１０：４５</t>
  </si>
  <si>
    <t>昼休憩（１２:０５頃～１２：４５頃）</t>
  </si>
  <si>
    <t>Ａ③</t>
  </si>
  <si>
    <t>Ｂ③</t>
  </si>
  <si>
    <t>③１３：１５</t>
  </si>
  <si>
    <t>×</t>
  </si>
  <si>
    <t>Ａ④</t>
  </si>
  <si>
    <t>Ｂ④</t>
  </si>
  <si>
    <t>④１５：００</t>
  </si>
  <si>
    <t>Ａコート</t>
  </si>
  <si>
    <t>ＴＯ</t>
  </si>
  <si>
    <t>Ｂコート</t>
  </si>
  <si>
    <t>－</t>
  </si>
  <si>
    <t>茨田</t>
  </si>
  <si>
    <t>安部　・　西</t>
  </si>
  <si>
    <t>梅林　・　妻鹿</t>
  </si>
  <si>
    <t>藤井　・　吉川</t>
  </si>
  <si>
    <t>大西　・　五島</t>
  </si>
  <si>
    <t>杉本　・　梅林</t>
  </si>
  <si>
    <t>澁谷　・　木村</t>
  </si>
  <si>
    <t>梅市　・　中藤</t>
  </si>
  <si>
    <t>梅市　・　澁谷</t>
  </si>
  <si>
    <t>井上　・山本</t>
  </si>
  <si>
    <t>11月１３日（日）　　審判割り当て</t>
  </si>
  <si>
    <t>○</t>
  </si>
  <si>
    <t>×</t>
  </si>
  <si>
    <t>○</t>
  </si>
  <si>
    <t>×</t>
  </si>
  <si>
    <t>結果</t>
  </si>
  <si>
    <t>１１位</t>
  </si>
  <si>
    <t>１３位</t>
  </si>
  <si>
    <t>１４位</t>
  </si>
  <si>
    <t>１２位</t>
  </si>
  <si>
    <t>なみはや</t>
  </si>
  <si>
    <t>緑風冠</t>
  </si>
  <si>
    <t>×</t>
  </si>
  <si>
    <t>○</t>
  </si>
  <si>
    <t>９位</t>
  </si>
  <si>
    <t>１０位</t>
  </si>
  <si>
    <t>香里丘</t>
  </si>
  <si>
    <t>２５回西地区府立高校リーグ個人表彰</t>
  </si>
  <si>
    <t>順位</t>
  </si>
  <si>
    <t>学　校　名</t>
  </si>
  <si>
    <t>表　彰　選　手　氏　名</t>
  </si>
  <si>
    <t>１位</t>
  </si>
  <si>
    <t>枚方津田　高校</t>
  </si>
  <si>
    <t>最優秀選手　合志　英里子　　　優秀選手　三嶋　葉月</t>
  </si>
  <si>
    <t>努力賞　　　中井　英里佳</t>
  </si>
  <si>
    <t>２位</t>
  </si>
  <si>
    <t>　芦　間　高校</t>
  </si>
  <si>
    <t>敢闘選手　　園木　一智佳　　　優秀選手　金高　望砂記</t>
  </si>
  <si>
    <t>努力賞　　　平井　千尋</t>
  </si>
  <si>
    <t>３位</t>
  </si>
  <si>
    <t>　牧　野　高校</t>
  </si>
  <si>
    <t>優秀選手　　名取　詩織　　　　努力賞　　大山　友里</t>
  </si>
  <si>
    <t>４位</t>
  </si>
  <si>
    <t>長　尾　高校</t>
  </si>
  <si>
    <t>優秀選手　　北林　優惟　　　　努力賞　　永江　香織</t>
  </si>
  <si>
    <t>５位</t>
  </si>
  <si>
    <t>　香里丘　高校</t>
  </si>
  <si>
    <t>優秀選手　　奈良井　水優　　　努力賞　　竹中　香月</t>
  </si>
  <si>
    <t>６位</t>
  </si>
  <si>
    <t>　市　岡　高校</t>
  </si>
  <si>
    <t>優秀選手　　星山　瑞乃　　　　努力賞　　来代　有維</t>
  </si>
  <si>
    <t>７位</t>
  </si>
  <si>
    <t>門真西　高校</t>
  </si>
  <si>
    <t>優秀選手　　宮本　真優　　　　努力賞　　加藤　安貴帆</t>
  </si>
  <si>
    <t>８位</t>
  </si>
  <si>
    <t>　旭　　高校</t>
  </si>
  <si>
    <t>優秀選手　　岡野　静　　　　　努力賞　　中谷　有里子</t>
  </si>
  <si>
    <t>９位</t>
  </si>
  <si>
    <t>　寝屋川　高校</t>
  </si>
  <si>
    <t>優秀選手　　森口　志穂　　　　努力賞　　金川　伊吹</t>
  </si>
  <si>
    <t>１０位</t>
  </si>
  <si>
    <t>交野　高校</t>
  </si>
  <si>
    <t>優秀選手　　元林　優希　　　　努力賞　　佐々木　愛実</t>
  </si>
  <si>
    <t>１１位</t>
  </si>
  <si>
    <t>　皐が丘　高校</t>
  </si>
  <si>
    <t>優秀選手　　螻川内　里歩　　　努力賞　　田原　莉菜</t>
  </si>
  <si>
    <t>１２位</t>
  </si>
  <si>
    <t>　四条畷　高校</t>
  </si>
  <si>
    <t>優秀選手　　蓑田　栞　　　　　努力賞　　頭根　由依菜</t>
  </si>
  <si>
    <t>１３位</t>
  </si>
  <si>
    <t>門真なみはや</t>
  </si>
  <si>
    <t>高校</t>
  </si>
  <si>
    <t>優秀選手　　佐藤　真維　　　　努力賞　　松岡　有希</t>
  </si>
  <si>
    <t>１４位</t>
  </si>
  <si>
    <t>　緑風冠　高校</t>
  </si>
  <si>
    <t>優秀選手　　平山　優　　　　　努力賞　　宮崎　葉月</t>
  </si>
  <si>
    <t>１５位</t>
  </si>
  <si>
    <t>　　枚方　高校</t>
  </si>
  <si>
    <t>優秀選手　　清木　彩加　　　　努力賞　　西山　美優希</t>
  </si>
  <si>
    <t>１６位</t>
  </si>
  <si>
    <t>　大手前　高校</t>
  </si>
  <si>
    <t>優秀選手　　川端　楓果　　　　努力賞　　喜多　彩乃</t>
  </si>
  <si>
    <t>１７位</t>
  </si>
  <si>
    <t>　守口東　高校</t>
  </si>
  <si>
    <t>優秀選手　　佐古　風香　　　　努力賞　　濱名　実咲</t>
  </si>
  <si>
    <t>１８位</t>
  </si>
  <si>
    <t>　泉尾　高校</t>
  </si>
  <si>
    <t>優秀選手　　小西　未祥　　　　努力賞　　四ツ目　歌奈</t>
  </si>
  <si>
    <t>１９位</t>
  </si>
  <si>
    <t>　茨田　高校</t>
  </si>
  <si>
    <t>優秀選手　　渡辺　彩夏　　　　努力賞　　田中　美智子</t>
  </si>
  <si>
    <t>松下　・　武本</t>
  </si>
  <si>
    <t>藤森　・　妻鹿</t>
  </si>
  <si>
    <t>岩本　・　下水流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</si>
</sst>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8"/>
      <color indexed="60"/>
      <name val="HG丸ｺﾞｼｯｸM-PRO"/>
      <family val="3"/>
    </font>
    <font>
      <b/>
      <sz val="18"/>
      <color indexed="62"/>
      <name val="HG丸ｺﾞｼｯｸM-PRO"/>
      <family val="3"/>
    </font>
    <font>
      <b/>
      <sz val="18"/>
      <color indexed="58"/>
      <name val="HG丸ｺﾞｼｯｸM-PRO"/>
      <family val="3"/>
    </font>
    <font>
      <b/>
      <sz val="11"/>
      <name val="HG丸ｺﾞｼｯｸM-PRO"/>
      <family val="3"/>
    </font>
    <font>
      <b/>
      <sz val="11"/>
      <color indexed="58"/>
      <name val="HG丸ｺﾞｼｯｸM-PRO"/>
      <family val="3"/>
    </font>
    <font>
      <b/>
      <sz val="11"/>
      <color indexed="10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b/>
      <sz val="14"/>
      <color indexed="56"/>
      <name val="HG丸ｺﾞｼｯｸM-PRO"/>
      <family val="3"/>
    </font>
    <font>
      <b/>
      <sz val="14"/>
      <color indexed="16"/>
      <name val="HG丸ｺﾞｼｯｸM-PRO"/>
      <family val="3"/>
    </font>
    <font>
      <b/>
      <sz val="11"/>
      <name val="ＭＳ Ｐゴシック"/>
      <family val="3"/>
    </font>
    <font>
      <b/>
      <sz val="11"/>
      <name val="ＤＦ特太ゴシック体"/>
      <family val="0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4"/>
      <color indexed="9"/>
      <name val="HG丸ｺﾞｼｯｸM-PRO"/>
      <family val="3"/>
    </font>
    <font>
      <sz val="14"/>
      <color indexed="41"/>
      <name val="HG丸ｺﾞｼｯｸM-PRO"/>
      <family val="3"/>
    </font>
    <font>
      <sz val="12"/>
      <color indexed="41"/>
      <name val="HG丸ｺﾞｼｯｸM-PRO"/>
      <family val="3"/>
    </font>
    <font>
      <sz val="12"/>
      <color indexed="9"/>
      <name val="HG丸ｺﾞｼｯｸM-PRO"/>
      <family val="3"/>
    </font>
    <font>
      <sz val="11"/>
      <color indexed="8"/>
      <name val="ＭＳ Ｐゴシック"/>
      <family val="3"/>
    </font>
    <font>
      <b/>
      <sz val="22"/>
      <name val="HG丸ｺﾞｼｯｸM-PRO"/>
      <family val="3"/>
    </font>
    <font>
      <sz val="8"/>
      <name val="HG丸ｺﾞｼｯｸM-PRO"/>
      <family val="3"/>
    </font>
    <font>
      <b/>
      <sz val="12"/>
      <color indexed="58"/>
      <name val="HG丸ｺﾞｼｯｸM-PRO"/>
      <family val="3"/>
    </font>
    <font>
      <sz val="16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HG丸ｺﾞｼｯｸM-PRO"/>
      <family val="3"/>
    </font>
    <font>
      <b/>
      <sz val="18"/>
      <name val="HG丸ｺﾞｼｯｸM-PRO"/>
      <family val="3"/>
    </font>
    <font>
      <sz val="9"/>
      <name val="HG丸ｺﾞｼｯｸM-PRO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10"/>
      </right>
      <top style="medium"/>
      <bottom>
        <color indexed="63"/>
      </bottom>
    </border>
    <border diagonalDown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7" fillId="0" borderId="3" applyNumberFormat="0" applyFill="0" applyAlignment="0" applyProtection="0"/>
    <xf numFmtId="0" fontId="48" fillId="3" borderId="0" applyNumberFormat="0" applyBorder="0" applyAlignment="0" applyProtection="0"/>
    <xf numFmtId="0" fontId="49" fillId="23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7" borderId="4" applyNumberFormat="0" applyAlignment="0" applyProtection="0"/>
    <xf numFmtId="0" fontId="36" fillId="0" borderId="0" applyNumberFormat="0" applyFill="0" applyBorder="0" applyAlignment="0" applyProtection="0"/>
    <xf numFmtId="0" fontId="58" fillId="4" borderId="0" applyNumberFormat="0" applyBorder="0" applyAlignment="0" applyProtection="0"/>
  </cellStyleXfs>
  <cellXfs count="62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7" fillId="21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1" fillId="21" borderId="0" xfId="0" applyFont="1" applyFill="1" applyAlignment="1">
      <alignment horizontal="center" vertical="center"/>
    </xf>
    <xf numFmtId="0" fontId="11" fillId="21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20" fontId="6" fillId="0" borderId="31" xfId="0" applyNumberFormat="1" applyFont="1" applyBorder="1" applyAlignment="1">
      <alignment horizontal="center" vertical="center"/>
    </xf>
    <xf numFmtId="20" fontId="6" fillId="0" borderId="25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3" fillId="21" borderId="0" xfId="0" applyFont="1" applyFill="1" applyAlignment="1">
      <alignment horizontal="left" vertical="center"/>
    </xf>
    <xf numFmtId="0" fontId="13" fillId="21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56" fontId="18" fillId="0" borderId="44" xfId="0" applyNumberFormat="1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24" borderId="46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47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25" borderId="0" xfId="0" applyFont="1" applyFill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26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26" borderId="0" xfId="0" applyFont="1" applyFill="1" applyAlignment="1">
      <alignment horizontal="center" vertical="center"/>
    </xf>
    <xf numFmtId="0" fontId="18" fillId="17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4" xfId="0" applyFont="1" applyBorder="1" applyAlignment="1">
      <alignment vertical="center"/>
    </xf>
    <xf numFmtId="0" fontId="18" fillId="0" borderId="48" xfId="0" applyFont="1" applyBorder="1" applyAlignment="1">
      <alignment horizontal="center" vertical="center"/>
    </xf>
    <xf numFmtId="0" fontId="20" fillId="0" borderId="36" xfId="0" applyFont="1" applyBorder="1" applyAlignment="1">
      <alignment vertical="center"/>
    </xf>
    <xf numFmtId="0" fontId="18" fillId="0" borderId="5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18" fillId="0" borderId="54" xfId="0" applyFont="1" applyFill="1" applyBorder="1" applyAlignment="1">
      <alignment horizontal="center" vertical="center"/>
    </xf>
    <xf numFmtId="0" fontId="21" fillId="0" borderId="47" xfId="0" applyFont="1" applyBorder="1" applyAlignment="1">
      <alignment vertical="center"/>
    </xf>
    <xf numFmtId="0" fontId="21" fillId="0" borderId="54" xfId="0" applyFont="1" applyBorder="1" applyAlignment="1">
      <alignment vertical="center" wrapText="1"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47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27" borderId="31" xfId="0" applyNumberFormat="1" applyFont="1" applyFill="1" applyBorder="1" applyAlignment="1">
      <alignment horizontal="center" vertical="center" shrinkToFit="1"/>
    </xf>
    <xf numFmtId="0" fontId="6" fillId="27" borderId="11" xfId="0" applyFont="1" applyFill="1" applyBorder="1" applyAlignment="1">
      <alignment horizontal="center" vertical="center" shrinkToFit="1"/>
    </xf>
    <xf numFmtId="0" fontId="25" fillId="27" borderId="11" xfId="0" applyFont="1" applyFill="1" applyBorder="1" applyAlignment="1">
      <alignment horizontal="center" vertical="center" shrinkToFit="1"/>
    </xf>
    <xf numFmtId="0" fontId="6" fillId="27" borderId="30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26" fillId="27" borderId="31" xfId="0" applyFont="1" applyFill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24" fillId="0" borderId="31" xfId="0" applyNumberFormat="1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27" fillId="0" borderId="31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24" fillId="0" borderId="25" xfId="0" applyNumberFormat="1" applyFont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27" fillId="0" borderId="25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15" fillId="27" borderId="0" xfId="0" applyFont="1" applyFill="1" applyAlignment="1">
      <alignment horizontal="center" vertical="center"/>
    </xf>
    <xf numFmtId="0" fontId="23" fillId="27" borderId="0" xfId="0" applyFont="1" applyFill="1" applyAlignment="1">
      <alignment horizontal="center" vertical="center"/>
    </xf>
    <xf numFmtId="0" fontId="23" fillId="27" borderId="0" xfId="0" applyFont="1" applyFill="1" applyBorder="1" applyAlignment="1">
      <alignment horizontal="center" vertical="center"/>
    </xf>
    <xf numFmtId="0" fontId="15" fillId="21" borderId="0" xfId="0" applyFont="1" applyFill="1" applyAlignment="1">
      <alignment horizontal="center" vertical="center"/>
    </xf>
    <xf numFmtId="0" fontId="23" fillId="21" borderId="0" xfId="0" applyFont="1" applyFill="1" applyAlignment="1">
      <alignment horizontal="center" vertical="center"/>
    </xf>
    <xf numFmtId="0" fontId="23" fillId="21" borderId="0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5" fillId="23" borderId="0" xfId="0" applyFont="1" applyFill="1" applyAlignment="1">
      <alignment horizontal="center" vertical="center"/>
    </xf>
    <xf numFmtId="0" fontId="23" fillId="23" borderId="0" xfId="0" applyFont="1" applyFill="1" applyBorder="1" applyAlignment="1">
      <alignment horizontal="center" vertical="center"/>
    </xf>
    <xf numFmtId="0" fontId="23" fillId="23" borderId="0" xfId="0" applyFont="1" applyFill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20" fontId="6" fillId="0" borderId="22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20" fontId="24" fillId="0" borderId="22" xfId="0" applyNumberFormat="1" applyFont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 shrinkToFit="1"/>
    </xf>
    <xf numFmtId="0" fontId="26" fillId="0" borderId="31" xfId="0" applyFont="1" applyFill="1" applyBorder="1" applyAlignment="1">
      <alignment horizontal="center" vertical="center" shrinkToFit="1"/>
    </xf>
    <xf numFmtId="20" fontId="24" fillId="27" borderId="31" xfId="0" applyNumberFormat="1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20" fontId="6" fillId="0" borderId="31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20" fontId="6" fillId="0" borderId="25" xfId="0" applyNumberFormat="1" applyFont="1" applyFill="1" applyBorder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20" fontId="6" fillId="27" borderId="31" xfId="0" applyNumberFormat="1" applyFont="1" applyFill="1" applyBorder="1" applyAlignment="1">
      <alignment horizontal="center" vertical="center" shrinkToFit="1"/>
    </xf>
    <xf numFmtId="0" fontId="4" fillId="27" borderId="31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20" fontId="32" fillId="0" borderId="61" xfId="0" applyNumberFormat="1" applyFont="1" applyBorder="1" applyAlignment="1">
      <alignment horizontal="center" vertical="center" shrinkToFit="1"/>
    </xf>
    <xf numFmtId="20" fontId="32" fillId="0" borderId="52" xfId="0" applyNumberFormat="1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20" fontId="32" fillId="0" borderId="59" xfId="0" applyNumberFormat="1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32" fillId="0" borderId="18" xfId="0" applyFont="1" applyBorder="1" applyAlignment="1">
      <alignment horizontal="center" vertical="center" shrinkToFit="1"/>
    </xf>
    <xf numFmtId="0" fontId="32" fillId="0" borderId="41" xfId="0" applyFont="1" applyBorder="1" applyAlignment="1">
      <alignment horizontal="center" vertical="center" shrinkToFit="1"/>
    </xf>
    <xf numFmtId="0" fontId="32" fillId="27" borderId="26" xfId="0" applyFont="1" applyFill="1" applyBorder="1" applyAlignment="1">
      <alignment horizontal="center" vertical="center" shrinkToFit="1"/>
    </xf>
    <xf numFmtId="0" fontId="32" fillId="27" borderId="28" xfId="0" applyFont="1" applyFill="1" applyBorder="1" applyAlignment="1">
      <alignment horizontal="center" vertical="center" shrinkToFit="1"/>
    </xf>
    <xf numFmtId="0" fontId="32" fillId="27" borderId="35" xfId="0" applyFont="1" applyFill="1" applyBorder="1" applyAlignment="1">
      <alignment horizontal="center" vertical="center" shrinkToFit="1"/>
    </xf>
    <xf numFmtId="0" fontId="32" fillId="27" borderId="31" xfId="0" applyFont="1" applyFill="1" applyBorder="1" applyAlignment="1">
      <alignment horizontal="center" vertical="center" shrinkToFit="1"/>
    </xf>
    <xf numFmtId="0" fontId="32" fillId="27" borderId="11" xfId="0" applyFont="1" applyFill="1" applyBorder="1" applyAlignment="1">
      <alignment horizontal="center" vertical="center" shrinkToFit="1"/>
    </xf>
    <xf numFmtId="0" fontId="32" fillId="27" borderId="38" xfId="0" applyFont="1" applyFill="1" applyBorder="1" applyAlignment="1">
      <alignment horizontal="center" vertical="center" shrinkToFit="1"/>
    </xf>
    <xf numFmtId="0" fontId="32" fillId="3" borderId="26" xfId="0" applyFont="1" applyFill="1" applyBorder="1" applyAlignment="1">
      <alignment horizontal="center" vertical="center" shrinkToFit="1"/>
    </xf>
    <xf numFmtId="0" fontId="32" fillId="3" borderId="28" xfId="0" applyFont="1" applyFill="1" applyBorder="1" applyAlignment="1">
      <alignment horizontal="center" vertical="center" shrinkToFit="1"/>
    </xf>
    <xf numFmtId="0" fontId="32" fillId="3" borderId="35" xfId="0" applyFont="1" applyFill="1" applyBorder="1" applyAlignment="1">
      <alignment horizontal="center" vertical="center" shrinkToFit="1"/>
    </xf>
    <xf numFmtId="0" fontId="32" fillId="3" borderId="31" xfId="0" applyFont="1" applyFill="1" applyBorder="1" applyAlignment="1">
      <alignment horizontal="center" vertical="center" shrinkToFit="1"/>
    </xf>
    <xf numFmtId="0" fontId="32" fillId="3" borderId="11" xfId="0" applyFont="1" applyFill="1" applyBorder="1" applyAlignment="1">
      <alignment horizontal="center" vertical="center" shrinkToFit="1"/>
    </xf>
    <xf numFmtId="0" fontId="32" fillId="3" borderId="38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0" fontId="3" fillId="0" borderId="0" xfId="0" applyNumberFormat="1" applyFont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11" fillId="3" borderId="63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left" vertical="center"/>
    </xf>
    <xf numFmtId="0" fontId="11" fillId="3" borderId="21" xfId="0" applyFont="1" applyFill="1" applyBorder="1" applyAlignment="1">
      <alignment horizontal="left" vertical="center"/>
    </xf>
    <xf numFmtId="0" fontId="7" fillId="3" borderId="64" xfId="0" applyFont="1" applyFill="1" applyBorder="1" applyAlignment="1">
      <alignment horizontal="left" vertical="center"/>
    </xf>
    <xf numFmtId="0" fontId="11" fillId="21" borderId="51" xfId="0" applyFont="1" applyFill="1" applyBorder="1" applyAlignment="1">
      <alignment horizontal="left" vertical="center"/>
    </xf>
    <xf numFmtId="0" fontId="12" fillId="21" borderId="20" xfId="0" applyFont="1" applyFill="1" applyBorder="1" applyAlignment="1">
      <alignment horizontal="left" vertical="center"/>
    </xf>
    <xf numFmtId="0" fontId="11" fillId="21" borderId="20" xfId="0" applyFont="1" applyFill="1" applyBorder="1" applyAlignment="1">
      <alignment horizontal="left" vertical="center"/>
    </xf>
    <xf numFmtId="0" fontId="7" fillId="21" borderId="65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20" fontId="24" fillId="0" borderId="31" xfId="0" applyNumberFormat="1" applyFont="1" applyFill="1" applyBorder="1" applyAlignment="1">
      <alignment horizontal="center" vertical="center" shrinkToFit="1"/>
    </xf>
    <xf numFmtId="0" fontId="24" fillId="27" borderId="11" xfId="0" applyFont="1" applyFill="1" applyBorder="1" applyAlignment="1">
      <alignment horizontal="center" vertical="center" shrinkToFit="1"/>
    </xf>
    <xf numFmtId="0" fontId="25" fillId="27" borderId="31" xfId="0" applyNumberFormat="1" applyFont="1" applyFill="1" applyBorder="1" applyAlignment="1">
      <alignment vertical="center" shrinkToFit="1"/>
    </xf>
    <xf numFmtId="0" fontId="25" fillId="27" borderId="11" xfId="0" applyNumberFormat="1" applyFont="1" applyFill="1" applyBorder="1" applyAlignment="1">
      <alignment vertical="center" shrinkToFit="1"/>
    </xf>
    <xf numFmtId="0" fontId="24" fillId="0" borderId="31" xfId="0" applyNumberFormat="1" applyFont="1" applyBorder="1" applyAlignment="1">
      <alignment vertical="center" shrinkToFit="1"/>
    </xf>
    <xf numFmtId="0" fontId="24" fillId="0" borderId="11" xfId="0" applyNumberFormat="1" applyFont="1" applyBorder="1" applyAlignment="1">
      <alignment vertical="center" shrinkToFit="1"/>
    </xf>
    <xf numFmtId="0" fontId="24" fillId="0" borderId="25" xfId="0" applyNumberFormat="1" applyFont="1" applyBorder="1" applyAlignment="1">
      <alignment vertical="center" shrinkToFit="1"/>
    </xf>
    <xf numFmtId="0" fontId="24" fillId="0" borderId="18" xfId="0" applyNumberFormat="1" applyFont="1" applyBorder="1" applyAlignment="1">
      <alignment vertical="center" shrinkToFit="1"/>
    </xf>
    <xf numFmtId="0" fontId="24" fillId="0" borderId="21" xfId="0" applyNumberFormat="1" applyFont="1" applyBorder="1" applyAlignment="1">
      <alignment vertical="center" shrinkToFit="1"/>
    </xf>
    <xf numFmtId="0" fontId="24" fillId="0" borderId="22" xfId="0" applyNumberFormat="1" applyFont="1" applyBorder="1" applyAlignment="1">
      <alignment vertical="center" shrinkToFit="1"/>
    </xf>
    <xf numFmtId="0" fontId="34" fillId="27" borderId="11" xfId="0" applyNumberFormat="1" applyFont="1" applyFill="1" applyBorder="1" applyAlignment="1">
      <alignment horizontal="center" vertical="center" shrinkToFit="1"/>
    </xf>
    <xf numFmtId="0" fontId="34" fillId="0" borderId="11" xfId="0" applyNumberFormat="1" applyFont="1" applyBorder="1" applyAlignment="1">
      <alignment horizontal="center" vertical="center" shrinkToFit="1"/>
    </xf>
    <xf numFmtId="0" fontId="34" fillId="27" borderId="30" xfId="0" applyNumberFormat="1" applyFont="1" applyFill="1" applyBorder="1" applyAlignment="1">
      <alignment horizontal="center" vertical="center" shrinkToFit="1"/>
    </xf>
    <xf numFmtId="0" fontId="34" fillId="0" borderId="30" xfId="0" applyNumberFormat="1" applyFont="1" applyBorder="1" applyAlignment="1">
      <alignment horizontal="center" vertical="center" shrinkToFit="1"/>
    </xf>
    <xf numFmtId="0" fontId="34" fillId="0" borderId="32" xfId="0" applyNumberFormat="1" applyFont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20" fontId="6" fillId="0" borderId="59" xfId="0" applyNumberFormat="1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0" fontId="6" fillId="0" borderId="5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39" fillId="0" borderId="30" xfId="0" applyFont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9" fillId="0" borderId="19" xfId="0" applyFont="1" applyFill="1" applyBorder="1" applyAlignment="1">
      <alignment horizontal="center" vertical="center" shrinkToFit="1"/>
    </xf>
    <xf numFmtId="0" fontId="39" fillId="0" borderId="19" xfId="0" applyFont="1" applyBorder="1" applyAlignment="1">
      <alignment horizontal="center" vertical="center" shrinkToFit="1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9" fillId="20" borderId="10" xfId="0" applyFont="1" applyFill="1" applyBorder="1" applyAlignment="1">
      <alignment horizontal="center" vertical="center" shrinkToFit="1"/>
    </xf>
    <xf numFmtId="0" fontId="39" fillId="20" borderId="11" xfId="0" applyFont="1" applyFill="1" applyBorder="1" applyAlignment="1">
      <alignment horizontal="center" vertical="center" shrinkToFit="1"/>
    </xf>
    <xf numFmtId="0" fontId="39" fillId="20" borderId="12" xfId="0" applyFont="1" applyFill="1" applyBorder="1" applyAlignment="1">
      <alignment horizontal="center" vertical="center" shrinkToFit="1"/>
    </xf>
    <xf numFmtId="0" fontId="39" fillId="20" borderId="30" xfId="0" applyFont="1" applyFill="1" applyBorder="1" applyAlignment="1">
      <alignment horizontal="center" vertical="center" shrinkToFit="1"/>
    </xf>
    <xf numFmtId="0" fontId="6" fillId="20" borderId="12" xfId="0" applyFont="1" applyFill="1" applyBorder="1" applyAlignment="1">
      <alignment horizontal="center" vertical="center"/>
    </xf>
    <xf numFmtId="0" fontId="6" fillId="20" borderId="37" xfId="0" applyFont="1" applyFill="1" applyBorder="1" applyAlignment="1">
      <alignment horizontal="center" vertical="center"/>
    </xf>
    <xf numFmtId="0" fontId="3" fillId="20" borderId="38" xfId="0" applyFont="1" applyFill="1" applyBorder="1" applyAlignment="1">
      <alignment horizontal="center" vertical="center"/>
    </xf>
    <xf numFmtId="0" fontId="39" fillId="20" borderId="17" xfId="0" applyFont="1" applyFill="1" applyBorder="1" applyAlignment="1">
      <alignment horizontal="center" vertical="center" shrinkToFit="1"/>
    </xf>
    <xf numFmtId="0" fontId="39" fillId="20" borderId="18" xfId="0" applyFont="1" applyFill="1" applyBorder="1" applyAlignment="1">
      <alignment horizontal="center" vertical="center" shrinkToFit="1"/>
    </xf>
    <xf numFmtId="0" fontId="39" fillId="20" borderId="19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20" fontId="6" fillId="0" borderId="83" xfId="0" applyNumberFormat="1" applyFont="1" applyBorder="1" applyAlignment="1">
      <alignment horizontal="center" vertical="center"/>
    </xf>
    <xf numFmtId="20" fontId="6" fillId="0" borderId="84" xfId="0" applyNumberFormat="1" applyFont="1" applyBorder="1" applyAlignment="1">
      <alignment horizontal="center" vertical="center"/>
    </xf>
    <xf numFmtId="20" fontId="6" fillId="0" borderId="85" xfId="0" applyNumberFormat="1" applyFont="1" applyBorder="1" applyAlignment="1">
      <alignment horizontal="center" vertical="center"/>
    </xf>
    <xf numFmtId="20" fontId="6" fillId="0" borderId="86" xfId="0" applyNumberFormat="1" applyFont="1" applyBorder="1" applyAlignment="1">
      <alignment horizontal="center" vertical="center"/>
    </xf>
    <xf numFmtId="20" fontId="6" fillId="0" borderId="87" xfId="0" applyNumberFormat="1" applyFont="1" applyBorder="1" applyAlignment="1">
      <alignment horizontal="center" vertical="center"/>
    </xf>
    <xf numFmtId="20" fontId="6" fillId="0" borderId="88" xfId="0" applyNumberFormat="1" applyFont="1" applyBorder="1" applyAlignment="1">
      <alignment horizontal="center" vertical="center"/>
    </xf>
    <xf numFmtId="20" fontId="6" fillId="0" borderId="89" xfId="0" applyNumberFormat="1" applyFont="1" applyBorder="1" applyAlignment="1">
      <alignment horizontal="center" vertical="center"/>
    </xf>
    <xf numFmtId="20" fontId="6" fillId="0" borderId="90" xfId="0" applyNumberFormat="1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73" xfId="0" applyFont="1" applyBorder="1" applyAlignment="1">
      <alignment vertical="center"/>
    </xf>
    <xf numFmtId="0" fontId="30" fillId="0" borderId="7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67" xfId="0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44" xfId="0" applyFont="1" applyBorder="1" applyAlignment="1">
      <alignment horizontal="center" vertical="center" wrapText="1"/>
    </xf>
    <xf numFmtId="0" fontId="42" fillId="0" borderId="96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right" vertical="center" wrapText="1"/>
    </xf>
    <xf numFmtId="0" fontId="42" fillId="0" borderId="13" xfId="0" applyFont="1" applyBorder="1" applyAlignment="1">
      <alignment horizontal="justify" vertical="center" wrapText="1"/>
    </xf>
    <xf numFmtId="0" fontId="42" fillId="0" borderId="97" xfId="0" applyFont="1" applyBorder="1" applyAlignment="1">
      <alignment horizontal="justify" vertical="center" wrapText="1"/>
    </xf>
    <xf numFmtId="0" fontId="42" fillId="0" borderId="98" xfId="0" applyFont="1" applyBorder="1" applyAlignment="1">
      <alignment horizontal="center" vertical="center" wrapText="1"/>
    </xf>
    <xf numFmtId="0" fontId="42" fillId="0" borderId="97" xfId="0" applyFont="1" applyBorder="1" applyAlignment="1">
      <alignment horizontal="right" vertical="center" wrapText="1"/>
    </xf>
    <xf numFmtId="0" fontId="42" fillId="0" borderId="97" xfId="0" applyFont="1" applyBorder="1" applyAlignment="1">
      <alignment horizontal="right" vertical="center" wrapText="1" indent="1"/>
    </xf>
    <xf numFmtId="0" fontId="10" fillId="21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4" fillId="0" borderId="97" xfId="0" applyFont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shrinkToFit="1"/>
    </xf>
    <xf numFmtId="0" fontId="38" fillId="0" borderId="24" xfId="0" applyFont="1" applyBorder="1" applyAlignment="1">
      <alignment horizontal="left" vertical="center"/>
    </xf>
    <xf numFmtId="0" fontId="7" fillId="0" borderId="10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 shrinkToFit="1"/>
    </xf>
    <xf numFmtId="0" fontId="26" fillId="0" borderId="31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30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2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6" fontId="18" fillId="0" borderId="26" xfId="58" applyFont="1" applyBorder="1" applyAlignment="1">
      <alignment horizontal="left" vertical="center"/>
    </xf>
    <xf numFmtId="6" fontId="18" fillId="0" borderId="28" xfId="58" applyFont="1" applyBorder="1" applyAlignment="1">
      <alignment horizontal="left" vertical="center"/>
    </xf>
    <xf numFmtId="6" fontId="18" fillId="0" borderId="29" xfId="58" applyFont="1" applyBorder="1" applyAlignment="1">
      <alignment horizontal="left" vertical="center"/>
    </xf>
    <xf numFmtId="0" fontId="18" fillId="0" borderId="3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20" fontId="37" fillId="0" borderId="0" xfId="0" applyNumberFormat="1" applyFont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20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21" borderId="0" xfId="0" applyFont="1" applyFill="1" applyAlignment="1">
      <alignment horizontal="center" vertical="center"/>
    </xf>
    <xf numFmtId="0" fontId="7" fillId="27" borderId="0" xfId="0" applyFont="1" applyFill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0" fontId="7" fillId="0" borderId="31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7" fillId="0" borderId="101" xfId="0" applyFont="1" applyBorder="1" applyAlignment="1">
      <alignment horizontal="center" vertical="center" shrinkToFit="1"/>
    </xf>
    <xf numFmtId="0" fontId="7" fillId="0" borderId="102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7" fillId="0" borderId="103" xfId="0" applyFont="1" applyBorder="1" applyAlignment="1">
      <alignment horizontal="center" vertical="center" shrinkToFit="1"/>
    </xf>
    <xf numFmtId="0" fontId="7" fillId="0" borderId="104" xfId="0" applyFont="1" applyBorder="1" applyAlignment="1">
      <alignment horizontal="center" vertical="center" shrinkToFit="1"/>
    </xf>
    <xf numFmtId="0" fontId="7" fillId="0" borderId="109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3" fillId="0" borderId="10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27" borderId="4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20" fontId="3" fillId="0" borderId="83" xfId="0" applyNumberFormat="1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20" fontId="3" fillId="0" borderId="110" xfId="0" applyNumberFormat="1" applyFont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20" fontId="4" fillId="0" borderId="37" xfId="0" applyNumberFormat="1" applyFont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20" fontId="4" fillId="0" borderId="124" xfId="0" applyNumberFormat="1" applyFont="1" applyBorder="1" applyAlignment="1">
      <alignment horizontal="left" vertical="center"/>
    </xf>
    <xf numFmtId="0" fontId="6" fillId="0" borderId="124" xfId="0" applyFont="1" applyFill="1" applyBorder="1" applyAlignment="1">
      <alignment horizontal="left" vertical="center"/>
    </xf>
    <xf numFmtId="0" fontId="6" fillId="0" borderId="125" xfId="0" applyFont="1" applyFill="1" applyBorder="1" applyAlignment="1">
      <alignment horizontal="left" vertical="center"/>
    </xf>
    <xf numFmtId="20" fontId="4" fillId="0" borderId="39" xfId="0" applyNumberFormat="1" applyFont="1" applyBorder="1" applyAlignment="1">
      <alignment horizontal="left" vertical="center"/>
    </xf>
    <xf numFmtId="20" fontId="4" fillId="0" borderId="40" xfId="0" applyNumberFormat="1" applyFont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20" fontId="6" fillId="0" borderId="14" xfId="0" applyNumberFormat="1" applyFont="1" applyBorder="1" applyAlignment="1">
      <alignment horizontal="left" vertical="center"/>
    </xf>
    <xf numFmtId="20" fontId="6" fillId="0" borderId="15" xfId="0" applyNumberFormat="1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20" fontId="4" fillId="0" borderId="36" xfId="0" applyNumberFormat="1" applyFont="1" applyBorder="1" applyAlignment="1">
      <alignment horizontal="left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39" fillId="0" borderId="126" xfId="0" applyFont="1" applyBorder="1" applyAlignment="1">
      <alignment horizontal="center" vertical="center" shrinkToFit="1"/>
    </xf>
    <xf numFmtId="0" fontId="6" fillId="20" borderId="34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 shrinkToFit="1"/>
    </xf>
    <xf numFmtId="0" fontId="6" fillId="7" borderId="11" xfId="0" applyFont="1" applyFill="1" applyBorder="1" applyAlignment="1">
      <alignment horizontal="center" vertical="center" shrinkToFit="1"/>
    </xf>
    <xf numFmtId="0" fontId="6" fillId="7" borderId="30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20" fontId="4" fillId="0" borderId="34" xfId="0" applyNumberFormat="1" applyFont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20" fontId="4" fillId="0" borderId="33" xfId="0" applyNumberFormat="1" applyFont="1" applyBorder="1" applyAlignment="1">
      <alignment horizontal="left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20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20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0" fontId="6" fillId="0" borderId="106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20" borderId="36" xfId="0" applyFont="1" applyFill="1" applyBorder="1" applyAlignment="1">
      <alignment horizontal="center" vertical="center"/>
    </xf>
    <xf numFmtId="0" fontId="6" fillId="20" borderId="37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9" fillId="0" borderId="127" xfId="0" applyFont="1" applyBorder="1" applyAlignment="1">
      <alignment horizontal="center" vertical="center" shrinkToFit="1"/>
    </xf>
    <xf numFmtId="0" fontId="39" fillId="0" borderId="128" xfId="0" applyFont="1" applyBorder="1" applyAlignment="1">
      <alignment horizontal="center" vertical="center" shrinkToFit="1"/>
    </xf>
    <xf numFmtId="0" fontId="39" fillId="20" borderId="126" xfId="0" applyFont="1" applyFill="1" applyBorder="1" applyAlignment="1">
      <alignment horizontal="center" vertical="center" shrinkToFit="1"/>
    </xf>
    <xf numFmtId="0" fontId="5" fillId="0" borderId="10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20" fontId="6" fillId="0" borderId="31" xfId="0" applyNumberFormat="1" applyFont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20" fontId="6" fillId="0" borderId="25" xfId="0" applyNumberFormat="1" applyFont="1" applyBorder="1" applyAlignment="1">
      <alignment horizontal="center" vertical="center"/>
    </xf>
    <xf numFmtId="0" fontId="42" fillId="0" borderId="113" xfId="0" applyFont="1" applyBorder="1" applyAlignment="1">
      <alignment horizontal="center" vertical="center" wrapText="1"/>
    </xf>
    <xf numFmtId="0" fontId="42" fillId="0" borderId="98" xfId="0" applyFont="1" applyBorder="1" applyAlignment="1">
      <alignment horizontal="center" vertical="center" wrapText="1"/>
    </xf>
    <xf numFmtId="0" fontId="42" fillId="0" borderId="113" xfId="0" applyFont="1" applyBorder="1" applyAlignment="1">
      <alignment horizontal="justify" vertical="center" wrapText="1"/>
    </xf>
    <xf numFmtId="0" fontId="42" fillId="0" borderId="98" xfId="0" applyFont="1" applyBorder="1" applyAlignment="1">
      <alignment horizontal="justify" vertical="center" wrapText="1"/>
    </xf>
    <xf numFmtId="0" fontId="42" fillId="0" borderId="113" xfId="0" applyFont="1" applyBorder="1" applyAlignment="1">
      <alignment horizontal="right" vertical="center" wrapText="1"/>
    </xf>
    <xf numFmtId="0" fontId="42" fillId="0" borderId="98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</xdr:row>
      <xdr:rowOff>47625</xdr:rowOff>
    </xdr:from>
    <xdr:to>
      <xdr:col>12</xdr:col>
      <xdr:colOff>247650</xdr:colOff>
      <xdr:row>27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2886075" y="219075"/>
          <a:ext cx="6200775" cy="4714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一応完成しましたが、シュミレーションしてませんのでミスがあると思います。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一日目の組み合わせはこれでいいですか？（ＴＯも）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⇒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大正高校棄権のため、Ｂ・Ｃブロックの組み合わせを変更しました。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（これでいいですか？）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一日目の予選が終われば⇒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予選記入用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シートに勝敗を入力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⇒順位が出るので、予選最終順位に学校名を入力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二日目の会場を振り分け、そこで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位リーグ、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位リーグ、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位リーグ、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位リーグと試合をこなす。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二日目の勝敗を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順位記入用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シートに入力、そこで会場振り分け。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⇒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位リーグの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チームと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位リーグの上位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チームが中位リーグへ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 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位リーグの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チーム、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位リーグの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位と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位が下位リーグへ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下位リーグについては、三日目の会場がどこになるか未定なので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どちらにも入れています。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できれば、中位リーグの会場が望ましいです。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もし、中位リーグの会場で行えば、上位リーグは時間短縮してください。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下位リーグはハーフゲームで行います。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以上確認ください。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66675</xdr:rowOff>
    </xdr:from>
    <xdr:to>
      <xdr:col>4</xdr:col>
      <xdr:colOff>1019175</xdr:colOff>
      <xdr:row>19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23825" y="1847850"/>
          <a:ext cx="5695950" cy="20097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このシートの使い方
</a:t>
          </a:r>
          <a:r>
            <a:rPr lang="en-US" cap="none" sz="11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　
</a:t>
          </a:r>
          <a:r>
            <a:rPr lang="en-US" cap="none" sz="11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　①予選記入用に、各ブロックの星取表として得点を入力すると、○、</a:t>
          </a:r>
          <a:r>
            <a:rPr lang="en-US" cap="none" sz="11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が出ます。
</a:t>
          </a:r>
          <a:r>
            <a:rPr lang="en-US" cap="none" sz="11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　　勝ち数が多いチームが高い順位となるようにしています。
</a:t>
          </a:r>
          <a:r>
            <a:rPr lang="en-US" cap="none" sz="11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　　（あくまで、勝ち数のみなので、負けや引き分けも見てください）
</a:t>
          </a:r>
          <a:r>
            <a:rPr lang="en-US" cap="none" sz="11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　②各ブロックの順位は、下に記入欄があるので、学校名を入力してください。
</a:t>
          </a:r>
          <a:r>
            <a:rPr lang="en-US" cap="none" sz="11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　③２日目順位リーグのページと順位記入用のページに学校名がとぶように
</a:t>
          </a:r>
          <a:r>
            <a:rPr lang="en-US" cap="none" sz="11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　　なっています。ご確認ください。
</a:t>
          </a:r>
          <a:r>
            <a:rPr lang="en-US" cap="none" sz="11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　④２日目の各位リーグの結果は、予選記入用と同様です。
</a:t>
          </a:r>
          <a:r>
            <a:rPr lang="en-US" cap="none" sz="11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　　下の記入欄に学校名を入力してください。
</a:t>
          </a:r>
          <a:r>
            <a:rPr lang="en-US" cap="none" sz="11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　⑤３日目１２位Ｔ、中位Ｌ、最終日のページに学校名がとびます。ご確認ください。
</a:t>
          </a:r>
          <a:r>
            <a:rPr lang="en-US" cap="none" sz="11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　　また、トーナメントに学校名を随時入力ください。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vfw01/cgi-bin/WebMail/11&#35199;&#22320;&#21306;&#24220;&#31435;&#39640;&#22823;&#20250;&#65299;&#26085;&#30446;&#23529;&#21028;&#21106;&#12426;&#24403;&#12390;201111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vfw01/cgi-bin/WebMail/11&#26376;&#65302;&#26085;&#27941;&#30000;&#32080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状況"/>
      <sheetName val="参照"/>
      <sheetName val="注意事項"/>
      <sheetName val="ブロックわけ"/>
      <sheetName val="1日目予選"/>
      <sheetName val="1日目審判"/>
      <sheetName val="予選記入用"/>
      <sheetName val="2日目順位リーグ"/>
      <sheetName val="３日目審判"/>
      <sheetName val="順位記入用"/>
      <sheetName val="3日目上位Ｔ"/>
      <sheetName val="3日目中位下位Ｌ"/>
      <sheetName val="最終日"/>
    </sheetNames>
    <sheetDataSet>
      <sheetData sheetId="6">
        <row r="36">
          <cell r="D36" t="str">
            <v>長尾</v>
          </cell>
          <cell r="I36" t="str">
            <v>門真西</v>
          </cell>
          <cell r="N36" t="str">
            <v>枚方津田</v>
          </cell>
          <cell r="S36" t="str">
            <v>香里丘</v>
          </cell>
        </row>
        <row r="37">
          <cell r="D37" t="str">
            <v>旭</v>
          </cell>
          <cell r="I37" t="str">
            <v>市岡</v>
          </cell>
          <cell r="N37" t="str">
            <v>牧野</v>
          </cell>
          <cell r="S37" t="str">
            <v>芦間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参加状況"/>
      <sheetName val="参照"/>
      <sheetName val="注意事項"/>
      <sheetName val="ブロックわけ"/>
      <sheetName val="1日目予選"/>
      <sheetName val="1日目審判"/>
      <sheetName val="予選記入用"/>
      <sheetName val="2日目順位リーグ"/>
      <sheetName val="３日目審判"/>
      <sheetName val="順位記入用"/>
      <sheetName val="3日目上位Ｔ"/>
      <sheetName val="3日目中位下位Ｌ"/>
      <sheetName val="最終日"/>
    </sheetNames>
    <sheetDataSet>
      <sheetData sheetId="9">
        <row r="32">
          <cell r="D32" t="str">
            <v>長尾</v>
          </cell>
          <cell r="I32" t="str">
            <v>牧野</v>
          </cell>
        </row>
        <row r="33">
          <cell r="D33" t="str">
            <v>枚方津田</v>
          </cell>
          <cell r="I33" t="str">
            <v>芦間</v>
          </cell>
        </row>
        <row r="34">
          <cell r="D34" t="str">
            <v>門真西</v>
          </cell>
          <cell r="I34" t="str">
            <v>市岡</v>
          </cell>
        </row>
        <row r="35">
          <cell r="D35" t="str">
            <v>香里丘</v>
          </cell>
          <cell r="I35" t="str">
            <v>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11.50390625" style="0" customWidth="1"/>
    <col min="2" max="2" width="11.875" style="0" customWidth="1"/>
    <col min="3" max="10" width="5.625" style="0" customWidth="1"/>
    <col min="11" max="11" width="6.625" style="0" customWidth="1"/>
    <col min="12" max="12" width="5.875" style="0" customWidth="1"/>
    <col min="13" max="13" width="5.625" style="0" customWidth="1"/>
    <col min="14" max="14" width="6.625" style="0" customWidth="1"/>
    <col min="15" max="15" width="10.00390625" style="0" customWidth="1"/>
    <col min="16" max="16" width="9.25390625" style="0" customWidth="1"/>
    <col min="17" max="17" width="9.75390625" style="0" customWidth="1"/>
    <col min="18" max="18" width="10.25390625" style="0" customWidth="1"/>
  </cols>
  <sheetData>
    <row r="1" spans="1:17" ht="18" customHeight="1" thickBot="1">
      <c r="A1" s="431" t="s">
        <v>111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97"/>
      <c r="P1" s="97"/>
      <c r="Q1" s="97"/>
    </row>
    <row r="2" spans="1:19" ht="18" customHeight="1" thickBot="1">
      <c r="A2" s="98" t="s">
        <v>112</v>
      </c>
      <c r="B2" s="99" t="s">
        <v>113</v>
      </c>
      <c r="C2" s="100" t="s">
        <v>114</v>
      </c>
      <c r="D2" s="101" t="s">
        <v>115</v>
      </c>
      <c r="E2" s="102" t="s">
        <v>116</v>
      </c>
      <c r="F2" s="102" t="s">
        <v>117</v>
      </c>
      <c r="G2" s="103" t="s">
        <v>118</v>
      </c>
      <c r="H2" s="102" t="s">
        <v>119</v>
      </c>
      <c r="I2" s="103" t="s">
        <v>120</v>
      </c>
      <c r="J2" s="104" t="s">
        <v>121</v>
      </c>
      <c r="K2" s="105" t="s">
        <v>122</v>
      </c>
      <c r="L2" s="105" t="s">
        <v>123</v>
      </c>
      <c r="M2" s="105" t="s">
        <v>124</v>
      </c>
      <c r="N2" s="105" t="s">
        <v>125</v>
      </c>
      <c r="O2" s="97"/>
      <c r="P2" s="97"/>
      <c r="Q2" s="97"/>
      <c r="R2" s="106"/>
      <c r="S2" s="107"/>
    </row>
    <row r="3" spans="1:19" ht="18" customHeight="1">
      <c r="A3" s="108" t="s">
        <v>4</v>
      </c>
      <c r="B3" s="109" t="s">
        <v>126</v>
      </c>
      <c r="C3" s="110" t="s">
        <v>127</v>
      </c>
      <c r="D3" s="111" t="s">
        <v>129</v>
      </c>
      <c r="E3" s="111" t="s">
        <v>131</v>
      </c>
      <c r="F3" s="111"/>
      <c r="G3" s="111" t="s">
        <v>129</v>
      </c>
      <c r="H3" s="111"/>
      <c r="I3" s="111" t="s">
        <v>129</v>
      </c>
      <c r="J3" s="112"/>
      <c r="K3" s="113">
        <v>14</v>
      </c>
      <c r="L3" s="114" t="s">
        <v>133</v>
      </c>
      <c r="M3" s="114"/>
      <c r="N3" s="115">
        <v>1</v>
      </c>
      <c r="O3" s="97"/>
      <c r="P3" s="97"/>
      <c r="Q3" s="97"/>
      <c r="R3" s="106"/>
      <c r="S3" s="107"/>
    </row>
    <row r="4" spans="1:19" ht="18" customHeight="1">
      <c r="A4" s="116" t="s">
        <v>17</v>
      </c>
      <c r="B4" s="117" t="s">
        <v>134</v>
      </c>
      <c r="C4" s="110" t="s">
        <v>135</v>
      </c>
      <c r="D4" s="111" t="s">
        <v>136</v>
      </c>
      <c r="E4" s="111"/>
      <c r="F4" s="111"/>
      <c r="G4" s="111"/>
      <c r="H4" s="111"/>
      <c r="I4" s="111"/>
      <c r="J4" s="118"/>
      <c r="K4" s="119">
        <v>14</v>
      </c>
      <c r="L4" s="111" t="s">
        <v>137</v>
      </c>
      <c r="M4" s="111"/>
      <c r="N4" s="112">
        <v>2</v>
      </c>
      <c r="O4" s="120" t="s">
        <v>137</v>
      </c>
      <c r="P4" s="120" t="s">
        <v>138</v>
      </c>
      <c r="Q4" s="120" t="s">
        <v>139</v>
      </c>
      <c r="R4" s="120" t="s">
        <v>140</v>
      </c>
      <c r="S4" s="107"/>
    </row>
    <row r="5" spans="1:19" ht="18" customHeight="1">
      <c r="A5" s="116" t="s">
        <v>12</v>
      </c>
      <c r="B5" s="117" t="s">
        <v>141</v>
      </c>
      <c r="C5" s="110" t="s">
        <v>142</v>
      </c>
      <c r="D5" s="111" t="s">
        <v>143</v>
      </c>
      <c r="E5" s="111"/>
      <c r="F5" s="111"/>
      <c r="G5" s="111"/>
      <c r="H5" s="111"/>
      <c r="I5" s="111"/>
      <c r="J5" s="118"/>
      <c r="K5" s="119">
        <v>24</v>
      </c>
      <c r="L5" s="111" t="s">
        <v>144</v>
      </c>
      <c r="M5" s="111"/>
      <c r="N5" s="112">
        <v>3</v>
      </c>
      <c r="O5" s="121" t="s">
        <v>4</v>
      </c>
      <c r="P5" s="121" t="s">
        <v>17</v>
      </c>
      <c r="Q5" s="122" t="s">
        <v>12</v>
      </c>
      <c r="R5" s="122" t="s">
        <v>145</v>
      </c>
      <c r="S5" s="107"/>
    </row>
    <row r="6" spans="1:21" ht="18" customHeight="1">
      <c r="A6" s="116" t="s">
        <v>145</v>
      </c>
      <c r="B6" s="117" t="s">
        <v>146</v>
      </c>
      <c r="C6" s="123" t="s">
        <v>135</v>
      </c>
      <c r="D6" s="124"/>
      <c r="E6" s="124"/>
      <c r="F6" s="124"/>
      <c r="G6" s="124" t="s">
        <v>136</v>
      </c>
      <c r="H6" s="124"/>
      <c r="I6" s="124"/>
      <c r="J6" s="125"/>
      <c r="K6" s="126">
        <v>22</v>
      </c>
      <c r="L6" s="124" t="s">
        <v>137</v>
      </c>
      <c r="M6" s="124"/>
      <c r="N6" s="112">
        <v>4</v>
      </c>
      <c r="O6" s="127" t="s">
        <v>9</v>
      </c>
      <c r="P6" s="128" t="s">
        <v>147</v>
      </c>
      <c r="Q6" s="122" t="s">
        <v>7</v>
      </c>
      <c r="R6" s="122" t="s">
        <v>148</v>
      </c>
      <c r="S6" s="107"/>
      <c r="U6" s="129"/>
    </row>
    <row r="7" spans="1:19" ht="18" customHeight="1">
      <c r="A7" s="130" t="s">
        <v>149</v>
      </c>
      <c r="B7" s="131" t="s">
        <v>150</v>
      </c>
      <c r="C7" s="110" t="s">
        <v>151</v>
      </c>
      <c r="D7" s="111"/>
      <c r="E7" s="111"/>
      <c r="F7" s="111"/>
      <c r="G7" s="111" t="s">
        <v>152</v>
      </c>
      <c r="H7" s="111"/>
      <c r="I7" s="111"/>
      <c r="J7" s="118"/>
      <c r="K7" s="119">
        <v>11</v>
      </c>
      <c r="L7" s="111" t="s">
        <v>153</v>
      </c>
      <c r="M7" s="111"/>
      <c r="N7" s="125">
        <v>5</v>
      </c>
      <c r="O7" s="132" t="s">
        <v>5</v>
      </c>
      <c r="P7" s="121" t="s">
        <v>16</v>
      </c>
      <c r="Q7" s="122" t="s">
        <v>13</v>
      </c>
      <c r="R7" s="128" t="s">
        <v>14</v>
      </c>
      <c r="S7" s="107"/>
    </row>
    <row r="8" spans="1:19" ht="18" customHeight="1">
      <c r="A8" s="116" t="s">
        <v>7</v>
      </c>
      <c r="B8" s="117" t="s">
        <v>154</v>
      </c>
      <c r="C8" s="110" t="s">
        <v>155</v>
      </c>
      <c r="D8" s="111"/>
      <c r="E8" s="111"/>
      <c r="F8" s="111"/>
      <c r="G8" s="111"/>
      <c r="H8" s="111"/>
      <c r="I8" s="111"/>
      <c r="J8" s="118"/>
      <c r="K8" s="119">
        <v>20</v>
      </c>
      <c r="L8" s="111" t="s">
        <v>156</v>
      </c>
      <c r="M8" s="111"/>
      <c r="N8" s="112">
        <v>6</v>
      </c>
      <c r="O8" s="128" t="s">
        <v>11</v>
      </c>
      <c r="P8" s="133" t="s">
        <v>157</v>
      </c>
      <c r="Q8" s="128" t="s">
        <v>22</v>
      </c>
      <c r="R8" s="128" t="s">
        <v>158</v>
      </c>
      <c r="S8" s="107"/>
    </row>
    <row r="9" spans="1:19" ht="18" customHeight="1">
      <c r="A9" s="116" t="s">
        <v>147</v>
      </c>
      <c r="B9" s="117" t="s">
        <v>159</v>
      </c>
      <c r="C9" s="123" t="s">
        <v>160</v>
      </c>
      <c r="D9" s="124"/>
      <c r="E9" s="124"/>
      <c r="F9" s="124"/>
      <c r="G9" s="124"/>
      <c r="H9" s="124"/>
      <c r="I9" s="124"/>
      <c r="J9" s="125"/>
      <c r="K9" s="126">
        <v>11</v>
      </c>
      <c r="L9" s="124" t="s">
        <v>161</v>
      </c>
      <c r="M9" s="124"/>
      <c r="N9" s="112">
        <v>7</v>
      </c>
      <c r="O9" s="127" t="s">
        <v>8</v>
      </c>
      <c r="P9" s="133" t="s">
        <v>15</v>
      </c>
      <c r="Q9" s="127" t="s">
        <v>162</v>
      </c>
      <c r="R9" s="133" t="s">
        <v>21</v>
      </c>
      <c r="S9" s="107"/>
    </row>
    <row r="10" spans="1:19" ht="18" customHeight="1">
      <c r="A10" s="108" t="s">
        <v>9</v>
      </c>
      <c r="B10" s="109" t="s">
        <v>163</v>
      </c>
      <c r="C10" s="123" t="s">
        <v>164</v>
      </c>
      <c r="D10" s="124"/>
      <c r="E10" s="124"/>
      <c r="F10" s="124"/>
      <c r="G10" s="124"/>
      <c r="H10" s="124"/>
      <c r="I10" s="124"/>
      <c r="J10" s="125"/>
      <c r="K10" s="126">
        <v>11</v>
      </c>
      <c r="L10" s="124" t="s">
        <v>165</v>
      </c>
      <c r="M10" s="124"/>
      <c r="N10" s="125">
        <v>8</v>
      </c>
      <c r="Q10" s="120"/>
      <c r="R10" s="134"/>
      <c r="S10" s="107"/>
    </row>
    <row r="11" spans="1:19" ht="18" customHeight="1">
      <c r="A11" s="116" t="s">
        <v>5</v>
      </c>
      <c r="B11" s="117" t="s">
        <v>166</v>
      </c>
      <c r="C11" s="110" t="s">
        <v>160</v>
      </c>
      <c r="D11" s="111" t="s">
        <v>128</v>
      </c>
      <c r="E11" s="111"/>
      <c r="F11" s="111"/>
      <c r="G11" s="111" t="s">
        <v>128</v>
      </c>
      <c r="H11" s="111"/>
      <c r="I11" s="111" t="s">
        <v>128</v>
      </c>
      <c r="J11" s="118"/>
      <c r="K11" s="119">
        <v>10</v>
      </c>
      <c r="L11" s="111" t="s">
        <v>161</v>
      </c>
      <c r="M11" s="111"/>
      <c r="N11" s="125">
        <v>9</v>
      </c>
      <c r="Q11" s="120"/>
      <c r="R11" s="106"/>
      <c r="S11" s="107"/>
    </row>
    <row r="12" spans="1:19" ht="18" customHeight="1" thickBot="1">
      <c r="A12" s="116" t="s">
        <v>16</v>
      </c>
      <c r="B12" s="117" t="s">
        <v>167</v>
      </c>
      <c r="C12" s="110" t="s">
        <v>160</v>
      </c>
      <c r="D12" s="111"/>
      <c r="E12" s="111" t="s">
        <v>130</v>
      </c>
      <c r="F12" s="111" t="s">
        <v>130</v>
      </c>
      <c r="G12" s="111"/>
      <c r="H12" s="111" t="s">
        <v>130</v>
      </c>
      <c r="I12" s="111"/>
      <c r="J12" s="118" t="s">
        <v>130</v>
      </c>
      <c r="K12" s="119">
        <v>11</v>
      </c>
      <c r="L12" s="111" t="s">
        <v>132</v>
      </c>
      <c r="M12" s="111"/>
      <c r="N12" s="112">
        <v>10</v>
      </c>
      <c r="O12" s="134"/>
      <c r="P12" s="120"/>
      <c r="Q12" s="97"/>
      <c r="R12" s="106"/>
      <c r="S12" s="107"/>
    </row>
    <row r="13" spans="1:19" ht="18" customHeight="1" thickBot="1">
      <c r="A13" s="116" t="s">
        <v>13</v>
      </c>
      <c r="B13" s="117" t="s">
        <v>168</v>
      </c>
      <c r="C13" s="123" t="s">
        <v>160</v>
      </c>
      <c r="D13" s="124" t="s">
        <v>128</v>
      </c>
      <c r="E13" s="124"/>
      <c r="F13" s="124"/>
      <c r="G13" s="124"/>
      <c r="H13" s="124"/>
      <c r="I13" s="124"/>
      <c r="J13" s="125"/>
      <c r="K13" s="126">
        <v>18</v>
      </c>
      <c r="L13" s="124" t="s">
        <v>132</v>
      </c>
      <c r="M13" s="124"/>
      <c r="N13" s="112">
        <v>11</v>
      </c>
      <c r="O13" s="135"/>
      <c r="P13" s="432" t="s">
        <v>169</v>
      </c>
      <c r="Q13" s="433"/>
      <c r="R13" s="434"/>
      <c r="S13" s="107"/>
    </row>
    <row r="14" spans="1:19" ht="18" customHeight="1">
      <c r="A14" s="116" t="s">
        <v>14</v>
      </c>
      <c r="B14" s="117" t="s">
        <v>170</v>
      </c>
      <c r="C14" s="123" t="s">
        <v>151</v>
      </c>
      <c r="D14" s="124"/>
      <c r="E14" s="124" t="s">
        <v>151</v>
      </c>
      <c r="F14" s="124" t="s">
        <v>151</v>
      </c>
      <c r="G14" s="124" t="s">
        <v>152</v>
      </c>
      <c r="H14" s="124" t="s">
        <v>151</v>
      </c>
      <c r="I14" s="124"/>
      <c r="J14" s="125"/>
      <c r="K14" s="126">
        <v>8</v>
      </c>
      <c r="L14" s="124" t="s">
        <v>171</v>
      </c>
      <c r="M14" s="124"/>
      <c r="N14" s="125">
        <v>12</v>
      </c>
      <c r="O14" s="136" t="s">
        <v>172</v>
      </c>
      <c r="P14" s="435" t="s">
        <v>173</v>
      </c>
      <c r="Q14" s="436"/>
      <c r="R14" s="437"/>
      <c r="S14" s="107"/>
    </row>
    <row r="15" spans="1:19" ht="18" customHeight="1">
      <c r="A15" s="137" t="s">
        <v>10</v>
      </c>
      <c r="B15" s="109" t="s">
        <v>174</v>
      </c>
      <c r="C15" s="123" t="s">
        <v>175</v>
      </c>
      <c r="D15" s="124"/>
      <c r="E15" s="124"/>
      <c r="F15" s="124"/>
      <c r="G15" s="124"/>
      <c r="H15" s="124"/>
      <c r="I15" s="124" t="s">
        <v>176</v>
      </c>
      <c r="J15" s="125"/>
      <c r="K15" s="126">
        <v>11</v>
      </c>
      <c r="L15" s="124" t="s">
        <v>177</v>
      </c>
      <c r="M15" s="124"/>
      <c r="N15" s="125">
        <v>13</v>
      </c>
      <c r="O15" s="138" t="s">
        <v>178</v>
      </c>
      <c r="P15" s="438" t="s">
        <v>179</v>
      </c>
      <c r="Q15" s="439"/>
      <c r="R15" s="440"/>
      <c r="S15" s="107"/>
    </row>
    <row r="16" spans="1:19" ht="18" customHeight="1">
      <c r="A16" s="116" t="s">
        <v>22</v>
      </c>
      <c r="B16" s="117" t="s">
        <v>180</v>
      </c>
      <c r="C16" s="123" t="s">
        <v>160</v>
      </c>
      <c r="D16" s="124"/>
      <c r="E16" s="124"/>
      <c r="F16" s="124"/>
      <c r="G16" s="124"/>
      <c r="H16" s="124"/>
      <c r="I16" s="124"/>
      <c r="J16" s="125"/>
      <c r="K16" s="126">
        <v>18</v>
      </c>
      <c r="L16" s="124" t="s">
        <v>161</v>
      </c>
      <c r="M16" s="124"/>
      <c r="N16" s="125">
        <v>14</v>
      </c>
      <c r="O16" s="138" t="s">
        <v>124</v>
      </c>
      <c r="P16" s="428" t="s">
        <v>181</v>
      </c>
      <c r="Q16" s="429"/>
      <c r="R16" s="430"/>
      <c r="S16" s="107"/>
    </row>
    <row r="17" spans="1:19" ht="18" customHeight="1">
      <c r="A17" s="130" t="s">
        <v>182</v>
      </c>
      <c r="B17" s="139" t="s">
        <v>183</v>
      </c>
      <c r="C17" s="110" t="s">
        <v>151</v>
      </c>
      <c r="D17" s="111"/>
      <c r="E17" s="124"/>
      <c r="F17" s="111"/>
      <c r="G17" s="111"/>
      <c r="H17" s="111"/>
      <c r="I17" s="124"/>
      <c r="J17" s="124"/>
      <c r="K17" s="126">
        <v>6</v>
      </c>
      <c r="L17" s="124" t="s">
        <v>185</v>
      </c>
      <c r="M17" s="124"/>
      <c r="N17" s="125">
        <v>14</v>
      </c>
      <c r="O17" s="140" t="s">
        <v>186</v>
      </c>
      <c r="P17" s="428" t="s">
        <v>187</v>
      </c>
      <c r="Q17" s="429"/>
      <c r="R17" s="430"/>
      <c r="S17" s="107"/>
    </row>
    <row r="18" spans="1:19" ht="18" customHeight="1">
      <c r="A18" s="116" t="s">
        <v>19</v>
      </c>
      <c r="B18" s="117" t="s">
        <v>188</v>
      </c>
      <c r="C18" s="110" t="s">
        <v>128</v>
      </c>
      <c r="D18" s="111" t="s">
        <v>128</v>
      </c>
      <c r="E18" s="111" t="s">
        <v>128</v>
      </c>
      <c r="F18" s="111"/>
      <c r="G18" s="111"/>
      <c r="H18" s="111"/>
      <c r="I18" s="111"/>
      <c r="J18" s="118" t="s">
        <v>128</v>
      </c>
      <c r="K18" s="441" t="s">
        <v>189</v>
      </c>
      <c r="L18" s="442"/>
      <c r="M18" s="111"/>
      <c r="N18" s="125">
        <v>15</v>
      </c>
      <c r="O18" s="141"/>
      <c r="P18" s="428" t="s">
        <v>190</v>
      </c>
      <c r="Q18" s="429"/>
      <c r="R18" s="430"/>
      <c r="S18" s="107"/>
    </row>
    <row r="19" spans="1:19" ht="18" customHeight="1">
      <c r="A19" s="116" t="s">
        <v>11</v>
      </c>
      <c r="B19" s="117" t="s">
        <v>191</v>
      </c>
      <c r="C19" s="110" t="s">
        <v>160</v>
      </c>
      <c r="D19" s="111"/>
      <c r="E19" s="111"/>
      <c r="F19" s="111"/>
      <c r="G19" s="111"/>
      <c r="H19" s="111"/>
      <c r="I19" s="111"/>
      <c r="J19" s="112"/>
      <c r="K19" s="119">
        <v>17</v>
      </c>
      <c r="L19" s="111" t="s">
        <v>161</v>
      </c>
      <c r="M19" s="111"/>
      <c r="N19" s="112">
        <v>16</v>
      </c>
      <c r="O19" s="142" t="s">
        <v>192</v>
      </c>
      <c r="P19" s="438" t="s">
        <v>193</v>
      </c>
      <c r="Q19" s="439"/>
      <c r="R19" s="440"/>
      <c r="S19" s="107"/>
    </row>
    <row r="20" spans="1:19" ht="18" customHeight="1">
      <c r="A20" s="143" t="s">
        <v>20</v>
      </c>
      <c r="B20" s="109" t="s">
        <v>194</v>
      </c>
      <c r="C20" s="123" t="s">
        <v>128</v>
      </c>
      <c r="D20" s="124"/>
      <c r="E20" s="124"/>
      <c r="F20" s="124"/>
      <c r="G20" s="124"/>
      <c r="H20" s="124"/>
      <c r="I20" s="124"/>
      <c r="J20" s="125"/>
      <c r="K20" s="441" t="s">
        <v>189</v>
      </c>
      <c r="L20" s="442"/>
      <c r="M20" s="124"/>
      <c r="N20" s="112">
        <v>17</v>
      </c>
      <c r="O20" s="141"/>
      <c r="P20" s="428" t="s">
        <v>195</v>
      </c>
      <c r="Q20" s="429"/>
      <c r="R20" s="430"/>
      <c r="S20" s="107"/>
    </row>
    <row r="21" spans="1:19" ht="18" customHeight="1">
      <c r="A21" s="116" t="s">
        <v>8</v>
      </c>
      <c r="B21" s="117" t="s">
        <v>196</v>
      </c>
      <c r="C21" s="123" t="s">
        <v>160</v>
      </c>
      <c r="D21" s="124"/>
      <c r="E21" s="124"/>
      <c r="F21" s="124"/>
      <c r="G21" s="124"/>
      <c r="H21" s="124"/>
      <c r="I21" s="124"/>
      <c r="J21" s="125"/>
      <c r="K21" s="126">
        <v>9</v>
      </c>
      <c r="L21" s="124" t="s">
        <v>184</v>
      </c>
      <c r="M21" s="124"/>
      <c r="N21" s="125">
        <v>18</v>
      </c>
      <c r="O21" s="144" t="s">
        <v>197</v>
      </c>
      <c r="P21" s="438" t="s">
        <v>198</v>
      </c>
      <c r="Q21" s="439"/>
      <c r="R21" s="440"/>
      <c r="S21" s="120"/>
    </row>
    <row r="22" spans="1:19" ht="18" customHeight="1" thickBot="1">
      <c r="A22" s="108" t="s">
        <v>15</v>
      </c>
      <c r="B22" s="109" t="s">
        <v>199</v>
      </c>
      <c r="C22" s="123" t="s">
        <v>160</v>
      </c>
      <c r="D22" s="124"/>
      <c r="E22" s="124"/>
      <c r="F22" s="124"/>
      <c r="G22" s="124"/>
      <c r="H22" s="124" t="s">
        <v>200</v>
      </c>
      <c r="I22" s="124" t="s">
        <v>128</v>
      </c>
      <c r="J22" s="125" t="s">
        <v>200</v>
      </c>
      <c r="K22" s="126">
        <v>8</v>
      </c>
      <c r="L22" s="124" t="s">
        <v>184</v>
      </c>
      <c r="M22" s="124"/>
      <c r="N22" s="125">
        <v>19</v>
      </c>
      <c r="O22" s="140" t="s">
        <v>201</v>
      </c>
      <c r="P22" s="443" t="s">
        <v>202</v>
      </c>
      <c r="Q22" s="444"/>
      <c r="R22" s="445"/>
      <c r="S22" s="107"/>
    </row>
    <row r="23" spans="1:19" ht="18" customHeight="1">
      <c r="A23" s="116" t="s">
        <v>162</v>
      </c>
      <c r="B23" s="117" t="s">
        <v>203</v>
      </c>
      <c r="C23" s="145" t="s">
        <v>155</v>
      </c>
      <c r="D23" s="146"/>
      <c r="E23" s="146" t="s">
        <v>204</v>
      </c>
      <c r="F23" s="146" t="s">
        <v>204</v>
      </c>
      <c r="G23" s="146"/>
      <c r="H23" s="146" t="s">
        <v>204</v>
      </c>
      <c r="I23" s="146"/>
      <c r="J23" s="147"/>
      <c r="K23" s="148">
        <v>8</v>
      </c>
      <c r="L23" s="146" t="s">
        <v>205</v>
      </c>
      <c r="M23" s="146"/>
      <c r="N23" s="125">
        <v>19</v>
      </c>
      <c r="O23" s="149"/>
      <c r="P23" s="150"/>
      <c r="Q23" s="150"/>
      <c r="R23" s="151"/>
      <c r="S23" s="107"/>
    </row>
    <row r="24" spans="1:19" ht="18" customHeight="1">
      <c r="A24" s="152" t="s">
        <v>6</v>
      </c>
      <c r="B24" s="153" t="s">
        <v>206</v>
      </c>
      <c r="C24" s="123" t="s">
        <v>207</v>
      </c>
      <c r="D24" s="124"/>
      <c r="E24" s="124"/>
      <c r="F24" s="124"/>
      <c r="G24" s="124"/>
      <c r="H24" s="124"/>
      <c r="I24" s="124"/>
      <c r="J24" s="154"/>
      <c r="K24" s="441" t="s">
        <v>189</v>
      </c>
      <c r="L24" s="446"/>
      <c r="M24" s="155"/>
      <c r="N24" s="147">
        <v>20</v>
      </c>
      <c r="O24" s="134"/>
      <c r="P24" s="97"/>
      <c r="Q24" s="97"/>
      <c r="R24" s="156"/>
      <c r="S24" s="107"/>
    </row>
    <row r="25" spans="1:19" ht="18" customHeight="1">
      <c r="A25" s="157" t="s">
        <v>21</v>
      </c>
      <c r="B25" s="109" t="s">
        <v>208</v>
      </c>
      <c r="C25" s="110" t="s">
        <v>209</v>
      </c>
      <c r="D25" s="111"/>
      <c r="E25" s="111"/>
      <c r="F25" s="111" t="s">
        <v>210</v>
      </c>
      <c r="G25" s="111"/>
      <c r="H25" s="111" t="s">
        <v>210</v>
      </c>
      <c r="I25" s="111"/>
      <c r="J25" s="118"/>
      <c r="K25" s="119">
        <v>10</v>
      </c>
      <c r="L25" s="111" t="s">
        <v>211</v>
      </c>
      <c r="M25" s="111"/>
      <c r="N25" s="125">
        <v>21</v>
      </c>
      <c r="O25" s="134"/>
      <c r="P25" s="97"/>
      <c r="Q25" s="97"/>
      <c r="S25" s="107"/>
    </row>
    <row r="26" spans="1:19" ht="18" customHeight="1" thickBot="1">
      <c r="A26" s="158" t="s">
        <v>212</v>
      </c>
      <c r="B26" s="159" t="s">
        <v>213</v>
      </c>
      <c r="C26" s="160" t="s">
        <v>128</v>
      </c>
      <c r="D26" s="161"/>
      <c r="E26" s="161"/>
      <c r="F26" s="161"/>
      <c r="G26" s="161"/>
      <c r="H26" s="161"/>
      <c r="I26" s="161"/>
      <c r="J26" s="162"/>
      <c r="K26" s="447" t="s">
        <v>189</v>
      </c>
      <c r="L26" s="448"/>
      <c r="M26" s="161"/>
      <c r="N26" s="163" t="s">
        <v>189</v>
      </c>
      <c r="S26" s="106"/>
    </row>
    <row r="27" spans="1:19" ht="18" customHeight="1">
      <c r="A27" s="156"/>
      <c r="B27" s="106"/>
      <c r="C27" s="97" t="s">
        <v>33</v>
      </c>
      <c r="D27" s="97"/>
      <c r="E27" s="164" t="s">
        <v>4</v>
      </c>
      <c r="F27" s="164" t="s">
        <v>14</v>
      </c>
      <c r="G27" s="164"/>
      <c r="H27" s="164" t="s">
        <v>214</v>
      </c>
      <c r="I27" s="164"/>
      <c r="J27" s="164" t="s">
        <v>145</v>
      </c>
      <c r="K27" s="97"/>
      <c r="L27" s="97"/>
      <c r="M27" s="97"/>
      <c r="N27" s="97"/>
      <c r="S27" s="120"/>
    </row>
    <row r="28" spans="3:14" ht="18" customHeight="1">
      <c r="C28" s="97" t="s">
        <v>215</v>
      </c>
      <c r="D28" s="97"/>
      <c r="E28" s="164" t="s">
        <v>16</v>
      </c>
      <c r="F28" s="164" t="s">
        <v>148</v>
      </c>
      <c r="G28" s="164"/>
      <c r="H28" s="164" t="s">
        <v>162</v>
      </c>
      <c r="I28" s="164"/>
      <c r="J28" s="164"/>
      <c r="K28" s="97"/>
      <c r="L28" s="97"/>
      <c r="M28" s="97"/>
      <c r="N28" s="97"/>
    </row>
  </sheetData>
  <sheetProtection/>
  <mergeCells count="15">
    <mergeCell ref="K26:L26"/>
    <mergeCell ref="P19:R19"/>
    <mergeCell ref="K20:L20"/>
    <mergeCell ref="P20:R20"/>
    <mergeCell ref="P21:R21"/>
    <mergeCell ref="K18:L18"/>
    <mergeCell ref="P18:R18"/>
    <mergeCell ref="P22:R22"/>
    <mergeCell ref="K24:L24"/>
    <mergeCell ref="P16:R16"/>
    <mergeCell ref="P17:R17"/>
    <mergeCell ref="A1:N1"/>
    <mergeCell ref="P13:R13"/>
    <mergeCell ref="P14:R14"/>
    <mergeCell ref="P15:R15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I38"/>
  <sheetViews>
    <sheetView zoomScalePageLayoutView="0" workbookViewId="0" topLeftCell="A1">
      <selection activeCell="S34" sqref="S34"/>
    </sheetView>
  </sheetViews>
  <sheetFormatPr defaultColWidth="9.00390625" defaultRowHeight="13.5"/>
  <cols>
    <col min="1" max="1" width="3.50390625" style="11" customWidth="1"/>
    <col min="2" max="2" width="9.00390625" style="10" customWidth="1"/>
    <col min="3" max="18" width="5.00390625" style="10" customWidth="1"/>
    <col min="19" max="20" width="3.75390625" style="10" customWidth="1"/>
    <col min="21" max="21" width="4.125" style="11" customWidth="1"/>
    <col min="22" max="40" width="2.50390625" style="11" customWidth="1"/>
    <col min="41" max="16384" width="9.00390625" style="11" customWidth="1"/>
  </cols>
  <sheetData>
    <row r="1" ht="8.25" customHeight="1"/>
    <row r="2" spans="2:18" ht="51.75" customHeight="1" thickBot="1">
      <c r="B2" s="398" t="s">
        <v>394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</row>
    <row r="3" spans="2:35" ht="30" customHeight="1">
      <c r="B3" s="51" t="s">
        <v>59</v>
      </c>
      <c r="C3" s="399" t="str">
        <f>B4</f>
        <v>長尾</v>
      </c>
      <c r="D3" s="400"/>
      <c r="E3" s="400"/>
      <c r="F3" s="399" t="str">
        <f>B5</f>
        <v>門真西</v>
      </c>
      <c r="G3" s="400"/>
      <c r="H3" s="400"/>
      <c r="I3" s="399" t="str">
        <f>B6</f>
        <v>枚方津田</v>
      </c>
      <c r="J3" s="400"/>
      <c r="K3" s="400"/>
      <c r="L3" s="399" t="str">
        <f>B7</f>
        <v>香里丘</v>
      </c>
      <c r="M3" s="400"/>
      <c r="N3" s="391"/>
      <c r="O3" s="71" t="s">
        <v>44</v>
      </c>
      <c r="P3" s="72" t="s">
        <v>45</v>
      </c>
      <c r="Q3" s="72" t="s">
        <v>46</v>
      </c>
      <c r="R3" s="73" t="s">
        <v>47</v>
      </c>
      <c r="V3" s="11">
        <v>1</v>
      </c>
      <c r="W3" s="11">
        <v>2</v>
      </c>
      <c r="X3" s="11">
        <v>3</v>
      </c>
      <c r="Y3" s="11">
        <v>4</v>
      </c>
      <c r="AA3" s="11">
        <v>1</v>
      </c>
      <c r="AB3" s="11">
        <v>2</v>
      </c>
      <c r="AC3" s="11">
        <v>3</v>
      </c>
      <c r="AD3" s="11">
        <v>4</v>
      </c>
      <c r="AF3" s="11">
        <v>1</v>
      </c>
      <c r="AG3" s="11">
        <v>2</v>
      </c>
      <c r="AH3" s="11">
        <v>3</v>
      </c>
      <c r="AI3" s="11">
        <v>4</v>
      </c>
    </row>
    <row r="4" spans="2:35" ht="30" customHeight="1">
      <c r="B4" s="69" t="str">
        <f>'予選記入用'!D37</f>
        <v>長尾</v>
      </c>
      <c r="C4" s="402"/>
      <c r="D4" s="403"/>
      <c r="E4" s="403"/>
      <c r="F4" s="29">
        <v>37</v>
      </c>
      <c r="G4" s="30" t="str">
        <f>IF(F4&gt;H4,"○",IF(F4&lt;H4,"×",IF(F4=H4,"△","")))</f>
        <v>○</v>
      </c>
      <c r="H4" s="30">
        <v>24</v>
      </c>
      <c r="I4" s="29">
        <v>40</v>
      </c>
      <c r="J4" s="30" t="str">
        <f>IF(I4&gt;K4,"○",IF(I4&lt;K4,"×",IF(I4=K4,"△","")))</f>
        <v>○</v>
      </c>
      <c r="K4" s="30">
        <v>36</v>
      </c>
      <c r="L4" s="29">
        <v>49</v>
      </c>
      <c r="M4" s="30" t="str">
        <f>IF(L4&gt;N4,"○",IF(L4&lt;N4,"×",IF(L4=N4,"△","")))</f>
        <v>○</v>
      </c>
      <c r="N4" s="58">
        <v>24</v>
      </c>
      <c r="O4" s="74">
        <f>SUM(V4:Y4)</f>
        <v>3</v>
      </c>
      <c r="P4" s="75">
        <f>SUM(AA4:AD4)</f>
        <v>0</v>
      </c>
      <c r="Q4" s="75">
        <f>SUM(AF4:AI4)</f>
        <v>0</v>
      </c>
      <c r="R4" s="76">
        <f>RANK(O4,$O$4:$O$7,0)</f>
        <v>1</v>
      </c>
      <c r="V4" s="11">
        <f>IF(D4="○",1,"")</f>
      </c>
      <c r="W4" s="11">
        <f>IF(G4="○",1,"")</f>
        <v>1</v>
      </c>
      <c r="X4" s="11">
        <f>IF(J4="○",1,"")</f>
        <v>1</v>
      </c>
      <c r="Y4" s="11">
        <f>IF(M4="○",1,"")</f>
        <v>1</v>
      </c>
      <c r="AA4" s="11">
        <f>IF(D4="×",1,"")</f>
      </c>
      <c r="AB4" s="11">
        <f>IF(G4="×",1,"")</f>
      </c>
      <c r="AC4" s="11">
        <f>IF(J4="×",1,"")</f>
      </c>
      <c r="AD4" s="11">
        <f>IF(M4="×",1,"")</f>
      </c>
      <c r="AF4" s="11">
        <f>IF(D4="△",1,"")</f>
      </c>
      <c r="AG4" s="11">
        <f>IF(G4="△",1,"")</f>
      </c>
      <c r="AH4" s="11">
        <f>IF(J4="△",1,"")</f>
      </c>
      <c r="AI4" s="11">
        <f>IF(M4="△",1,"")</f>
      </c>
    </row>
    <row r="5" spans="2:35" ht="30" customHeight="1">
      <c r="B5" s="69" t="str">
        <f>'予選記入用'!I37</f>
        <v>門真西</v>
      </c>
      <c r="C5" s="29">
        <v>24</v>
      </c>
      <c r="D5" s="30" t="str">
        <f>IF(C5&gt;E5,"○",IF(C5&lt;E5,"×",IF(C5=E5,"△","")))</f>
        <v>×</v>
      </c>
      <c r="E5" s="30">
        <v>37</v>
      </c>
      <c r="F5" s="402"/>
      <c r="G5" s="403"/>
      <c r="H5" s="403"/>
      <c r="I5" s="29">
        <v>25</v>
      </c>
      <c r="J5" s="30" t="str">
        <f>IF(I5&gt;K5,"○",IF(I5&lt;K5,"×",IF(I5=K5,"△","")))</f>
        <v>×</v>
      </c>
      <c r="K5" s="30">
        <v>35</v>
      </c>
      <c r="L5" s="29">
        <v>31</v>
      </c>
      <c r="M5" s="30" t="str">
        <f>IF(L5&gt;N5,"○",IF(L5&lt;N5,"×",IF(L5=N5,"△","")))</f>
        <v>○</v>
      </c>
      <c r="N5" s="58">
        <v>27</v>
      </c>
      <c r="O5" s="74">
        <f>SUM(V5:Y5)</f>
        <v>1</v>
      </c>
      <c r="P5" s="75">
        <f>SUM(AA5:AD5)</f>
        <v>2</v>
      </c>
      <c r="Q5" s="75">
        <f>SUM(AF5:AI5)</f>
        <v>0</v>
      </c>
      <c r="R5" s="76">
        <f>RANK(O5,$O$4:$O$7,0)</f>
        <v>3</v>
      </c>
      <c r="V5" s="11">
        <f aca="true" t="shared" si="0" ref="V5:V28">IF(D5="○",1,"")</f>
      </c>
      <c r="W5" s="11">
        <f aca="true" t="shared" si="1" ref="W5:W28">IF(G5="○",1,"")</f>
      </c>
      <c r="X5" s="11">
        <f aca="true" t="shared" si="2" ref="X5:X28">IF(J5="○",1,"")</f>
      </c>
      <c r="Y5" s="11">
        <f aca="true" t="shared" si="3" ref="Y5:Y28">IF(M5="○",1,"")</f>
        <v>1</v>
      </c>
      <c r="AA5" s="11">
        <f aca="true" t="shared" si="4" ref="AA5:AA28">IF(D5="×",1,"")</f>
        <v>1</v>
      </c>
      <c r="AB5" s="11">
        <f aca="true" t="shared" si="5" ref="AB5:AB28">IF(G5="×",1,"")</f>
      </c>
      <c r="AC5" s="11">
        <f aca="true" t="shared" si="6" ref="AC5:AC28">IF(J5="×",1,"")</f>
        <v>1</v>
      </c>
      <c r="AD5" s="11">
        <f aca="true" t="shared" si="7" ref="AD5:AD28">IF(M5="×",1,"")</f>
      </c>
      <c r="AF5" s="11">
        <f aca="true" t="shared" si="8" ref="AF5:AF28">IF(D5="△",1,"")</f>
      </c>
      <c r="AG5" s="11">
        <f aca="true" t="shared" si="9" ref="AG5:AG28">IF(G5="△",1,"")</f>
      </c>
      <c r="AH5" s="11">
        <f aca="true" t="shared" si="10" ref="AH5:AH28">IF(J5="△",1,"")</f>
      </c>
      <c r="AI5" s="11">
        <f aca="true" t="shared" si="11" ref="AI5:AI28">IF(M5="△",1,"")</f>
      </c>
    </row>
    <row r="6" spans="2:35" ht="30" customHeight="1">
      <c r="B6" s="69" t="str">
        <f>'予選記入用'!N37</f>
        <v>枚方津田</v>
      </c>
      <c r="C6" s="29">
        <v>36</v>
      </c>
      <c r="D6" s="30" t="str">
        <f>IF(C6&gt;E6,"○",IF(C6&lt;E6,"×",IF(C6=E6,"△","")))</f>
        <v>×</v>
      </c>
      <c r="E6" s="30">
        <v>40</v>
      </c>
      <c r="F6" s="29">
        <v>35</v>
      </c>
      <c r="G6" s="30" t="str">
        <f>IF(F6&gt;H6,"○",IF(F6&lt;H6,"×",IF(F6=H6,"△","")))</f>
        <v>○</v>
      </c>
      <c r="H6" s="30">
        <v>25</v>
      </c>
      <c r="I6" s="402"/>
      <c r="J6" s="403"/>
      <c r="K6" s="403"/>
      <c r="L6" s="29">
        <v>23</v>
      </c>
      <c r="M6" s="30" t="str">
        <f>IF(L6&gt;N6,"○",IF(L6&lt;N6,"×",IF(L6=N6,"△","")))</f>
        <v>○</v>
      </c>
      <c r="N6" s="58">
        <v>10</v>
      </c>
      <c r="O6" s="74">
        <f>SUM(V6:Y6)</f>
        <v>2</v>
      </c>
      <c r="P6" s="75">
        <f>SUM(AA6:AD6)</f>
        <v>1</v>
      </c>
      <c r="Q6" s="75">
        <f>SUM(AF6:AI6)</f>
        <v>0</v>
      </c>
      <c r="R6" s="76">
        <f>RANK(O6,$O$4:$O$7,0)</f>
        <v>2</v>
      </c>
      <c r="V6" s="11">
        <f t="shared" si="0"/>
      </c>
      <c r="W6" s="11">
        <f t="shared" si="1"/>
        <v>1</v>
      </c>
      <c r="X6" s="11">
        <f t="shared" si="2"/>
      </c>
      <c r="Y6" s="11">
        <f t="shared" si="3"/>
        <v>1</v>
      </c>
      <c r="AA6" s="11">
        <f t="shared" si="4"/>
        <v>1</v>
      </c>
      <c r="AB6" s="11">
        <f t="shared" si="5"/>
      </c>
      <c r="AC6" s="11">
        <f t="shared" si="6"/>
      </c>
      <c r="AD6" s="11">
        <f t="shared" si="7"/>
      </c>
      <c r="AF6" s="11">
        <f t="shared" si="8"/>
      </c>
      <c r="AG6" s="11">
        <f t="shared" si="9"/>
      </c>
      <c r="AH6" s="11">
        <f t="shared" si="10"/>
      </c>
      <c r="AI6" s="11">
        <f t="shared" si="11"/>
      </c>
    </row>
    <row r="7" spans="2:35" ht="30" customHeight="1" thickBot="1">
      <c r="B7" s="70" t="str">
        <f>'予選記入用'!S37</f>
        <v>香里丘</v>
      </c>
      <c r="C7" s="37">
        <v>24</v>
      </c>
      <c r="D7" s="38" t="str">
        <f>IF(C7&gt;E7,"○",IF(C7&lt;E7,"×",IF(C7=E7,"△","")))</f>
        <v>×</v>
      </c>
      <c r="E7" s="38">
        <v>49</v>
      </c>
      <c r="F7" s="37">
        <v>27</v>
      </c>
      <c r="G7" s="38" t="str">
        <f>IF(F7&gt;H7,"○",IF(F7&lt;H7,"×",IF(F7=H7,"△","")))</f>
        <v>×</v>
      </c>
      <c r="H7" s="38">
        <v>31</v>
      </c>
      <c r="I7" s="37">
        <v>10</v>
      </c>
      <c r="J7" s="38" t="str">
        <f>IF(I7&gt;K7,"○",IF(I7&lt;K7,"×",IF(I7=K7,"△","")))</f>
        <v>×</v>
      </c>
      <c r="K7" s="38">
        <v>23</v>
      </c>
      <c r="L7" s="404"/>
      <c r="M7" s="405"/>
      <c r="N7" s="406"/>
      <c r="O7" s="77">
        <f>SUM(V7:Y7)</f>
        <v>0</v>
      </c>
      <c r="P7" s="78">
        <f>SUM(AA7:AD7)</f>
        <v>3</v>
      </c>
      <c r="Q7" s="78">
        <f>SUM(AF7:AI7)</f>
        <v>0</v>
      </c>
      <c r="R7" s="79">
        <f>RANK(O7,$O$4:$O$7,0)</f>
        <v>4</v>
      </c>
      <c r="V7" s="11">
        <f t="shared" si="0"/>
      </c>
      <c r="W7" s="11">
        <f t="shared" si="1"/>
      </c>
      <c r="X7" s="11">
        <f t="shared" si="2"/>
      </c>
      <c r="Y7" s="11">
        <f t="shared" si="3"/>
      </c>
      <c r="AA7" s="11">
        <f t="shared" si="4"/>
        <v>1</v>
      </c>
      <c r="AB7" s="11">
        <f t="shared" si="5"/>
        <v>1</v>
      </c>
      <c r="AC7" s="11">
        <f t="shared" si="6"/>
        <v>1</v>
      </c>
      <c r="AD7" s="11">
        <f t="shared" si="7"/>
      </c>
      <c r="AF7" s="11">
        <f t="shared" si="8"/>
      </c>
      <c r="AG7" s="11">
        <f t="shared" si="9"/>
      </c>
      <c r="AH7" s="11">
        <f t="shared" si="10"/>
      </c>
      <c r="AI7" s="11">
        <f t="shared" si="11"/>
      </c>
    </row>
    <row r="8" ht="7.5" customHeight="1"/>
    <row r="9" ht="7.5" customHeight="1" thickBot="1"/>
    <row r="10" spans="2:35" ht="30" customHeight="1">
      <c r="B10" s="51" t="s">
        <v>60</v>
      </c>
      <c r="C10" s="399" t="str">
        <f>B11</f>
        <v>旭</v>
      </c>
      <c r="D10" s="400"/>
      <c r="E10" s="400"/>
      <c r="F10" s="399" t="str">
        <f>B12</f>
        <v>市岡</v>
      </c>
      <c r="G10" s="400"/>
      <c r="H10" s="400"/>
      <c r="I10" s="399" t="str">
        <f>B13</f>
        <v>牧野</v>
      </c>
      <c r="J10" s="400"/>
      <c r="K10" s="400"/>
      <c r="L10" s="399" t="str">
        <f>B14</f>
        <v>芦間</v>
      </c>
      <c r="M10" s="400"/>
      <c r="N10" s="391"/>
      <c r="O10" s="71" t="s">
        <v>44</v>
      </c>
      <c r="P10" s="72" t="s">
        <v>45</v>
      </c>
      <c r="Q10" s="72" t="s">
        <v>46</v>
      </c>
      <c r="R10" s="73" t="s">
        <v>47</v>
      </c>
      <c r="V10" s="11">
        <v>1</v>
      </c>
      <c r="W10" s="11">
        <v>2</v>
      </c>
      <c r="X10" s="11">
        <v>3</v>
      </c>
      <c r="Y10" s="11">
        <v>4</v>
      </c>
      <c r="AA10" s="11">
        <v>1</v>
      </c>
      <c r="AB10" s="11">
        <v>2</v>
      </c>
      <c r="AC10" s="11">
        <v>3</v>
      </c>
      <c r="AD10" s="11">
        <v>4</v>
      </c>
      <c r="AF10" s="11">
        <v>1</v>
      </c>
      <c r="AG10" s="11">
        <v>2</v>
      </c>
      <c r="AH10" s="11">
        <v>3</v>
      </c>
      <c r="AI10" s="11">
        <v>4</v>
      </c>
    </row>
    <row r="11" spans="2:35" ht="30" customHeight="1">
      <c r="B11" s="69" t="str">
        <f>'予選記入用'!D38</f>
        <v>旭</v>
      </c>
      <c r="C11" s="402"/>
      <c r="D11" s="403"/>
      <c r="E11" s="403"/>
      <c r="F11" s="29">
        <v>17</v>
      </c>
      <c r="G11" s="30" t="str">
        <f>IF(F11&gt;H11,"○",IF(F11&lt;H11,"×",IF(F11=H11,"△","")))</f>
        <v>×</v>
      </c>
      <c r="H11" s="30">
        <v>52</v>
      </c>
      <c r="I11" s="29">
        <v>11</v>
      </c>
      <c r="J11" s="30" t="str">
        <f>IF(I11&gt;K11,"○",IF(I11&lt;K11,"×",IF(I11=K11,"△","")))</f>
        <v>×</v>
      </c>
      <c r="K11" s="30">
        <v>33</v>
      </c>
      <c r="L11" s="29">
        <v>13</v>
      </c>
      <c r="M11" s="30" t="str">
        <f>IF(L11&gt;N11,"○",IF(L11&lt;N11,"×",IF(L11=N11,"△","")))</f>
        <v>×</v>
      </c>
      <c r="N11" s="58">
        <v>31</v>
      </c>
      <c r="O11" s="74">
        <f>SUM(V11:Y11)</f>
        <v>0</v>
      </c>
      <c r="P11" s="75">
        <f>SUM(AA11:AD11)</f>
        <v>3</v>
      </c>
      <c r="Q11" s="75">
        <f>SUM(AF11:AI11)</f>
        <v>0</v>
      </c>
      <c r="R11" s="76">
        <f>RANK(O11,$O$11:$O$14,0)</f>
        <v>4</v>
      </c>
      <c r="V11" s="11">
        <f t="shared" si="0"/>
      </c>
      <c r="W11" s="11">
        <f t="shared" si="1"/>
      </c>
      <c r="X11" s="11">
        <f t="shared" si="2"/>
      </c>
      <c r="Y11" s="11">
        <f t="shared" si="3"/>
      </c>
      <c r="AA11" s="11">
        <f t="shared" si="4"/>
      </c>
      <c r="AB11" s="11">
        <f t="shared" si="5"/>
        <v>1</v>
      </c>
      <c r="AC11" s="11">
        <f t="shared" si="6"/>
        <v>1</v>
      </c>
      <c r="AD11" s="11">
        <f t="shared" si="7"/>
        <v>1</v>
      </c>
      <c r="AF11" s="11">
        <f t="shared" si="8"/>
      </c>
      <c r="AG11" s="11">
        <f t="shared" si="9"/>
      </c>
      <c r="AH11" s="11">
        <f t="shared" si="10"/>
      </c>
      <c r="AI11" s="11">
        <f t="shared" si="11"/>
      </c>
    </row>
    <row r="12" spans="2:35" ht="30" customHeight="1">
      <c r="B12" s="69" t="str">
        <f>'予選記入用'!I38</f>
        <v>市岡</v>
      </c>
      <c r="C12" s="29">
        <v>52</v>
      </c>
      <c r="D12" s="30" t="str">
        <f>IF(C12&gt;E12,"○",IF(C12&lt;E12,"×",IF(C12=E12,"△","")))</f>
        <v>○</v>
      </c>
      <c r="E12" s="30">
        <v>17</v>
      </c>
      <c r="F12" s="402"/>
      <c r="G12" s="403"/>
      <c r="H12" s="403"/>
      <c r="I12" s="29">
        <v>18</v>
      </c>
      <c r="J12" s="30" t="str">
        <f>IF(I12&gt;K12,"○",IF(I12&lt;K12,"×",IF(I12=K12,"△","")))</f>
        <v>×</v>
      </c>
      <c r="K12" s="30">
        <v>29</v>
      </c>
      <c r="L12" s="29">
        <v>32</v>
      </c>
      <c r="M12" s="30" t="str">
        <f>IF(L12&gt;N12,"○",IF(L12&lt;N12,"×",IF(L12=N12,"△","")))</f>
        <v>×</v>
      </c>
      <c r="N12" s="58">
        <v>34</v>
      </c>
      <c r="O12" s="74">
        <f>SUM(V12:Y12)</f>
        <v>1</v>
      </c>
      <c r="P12" s="75">
        <f>SUM(AA12:AD12)</f>
        <v>2</v>
      </c>
      <c r="Q12" s="75">
        <f>SUM(AF12:AI12)</f>
        <v>0</v>
      </c>
      <c r="R12" s="76">
        <f>RANK(O12,$O$11:$O$14,0)</f>
        <v>3</v>
      </c>
      <c r="V12" s="11">
        <f t="shared" si="0"/>
        <v>1</v>
      </c>
      <c r="W12" s="11">
        <f t="shared" si="1"/>
      </c>
      <c r="X12" s="11">
        <f t="shared" si="2"/>
      </c>
      <c r="Y12" s="11">
        <f t="shared" si="3"/>
      </c>
      <c r="AA12" s="11">
        <f t="shared" si="4"/>
      </c>
      <c r="AB12" s="11">
        <f t="shared" si="5"/>
      </c>
      <c r="AC12" s="11">
        <f t="shared" si="6"/>
        <v>1</v>
      </c>
      <c r="AD12" s="11">
        <f t="shared" si="7"/>
        <v>1</v>
      </c>
      <c r="AF12" s="11">
        <f t="shared" si="8"/>
      </c>
      <c r="AG12" s="11">
        <f t="shared" si="9"/>
      </c>
      <c r="AH12" s="11">
        <f t="shared" si="10"/>
      </c>
      <c r="AI12" s="11">
        <f t="shared" si="11"/>
      </c>
    </row>
    <row r="13" spans="2:35" ht="30" customHeight="1">
      <c r="B13" s="69" t="str">
        <f>'予選記入用'!N38</f>
        <v>牧野</v>
      </c>
      <c r="C13" s="29">
        <v>33</v>
      </c>
      <c r="D13" s="30" t="str">
        <f>IF(C13&gt;E13,"○",IF(C13&lt;E13,"×",IF(C13=E13,"△","")))</f>
        <v>○</v>
      </c>
      <c r="E13" s="30">
        <v>11</v>
      </c>
      <c r="F13" s="29">
        <v>29</v>
      </c>
      <c r="G13" s="30" t="str">
        <f>IF(F13&gt;H13,"○",IF(F13&lt;H13,"×",IF(F13=H13,"△","")))</f>
        <v>○</v>
      </c>
      <c r="H13" s="30">
        <v>18</v>
      </c>
      <c r="I13" s="402"/>
      <c r="J13" s="403"/>
      <c r="K13" s="403"/>
      <c r="L13" s="29">
        <v>40</v>
      </c>
      <c r="M13" s="30" t="str">
        <f>IF(L13&gt;N13,"○",IF(L13&lt;N13,"×",IF(L13=N13,"△","")))</f>
        <v>○</v>
      </c>
      <c r="N13" s="58">
        <v>9</v>
      </c>
      <c r="O13" s="74">
        <f>SUM(V13:Y13)</f>
        <v>3</v>
      </c>
      <c r="P13" s="75">
        <f>SUM(AA13:AD13)</f>
        <v>0</v>
      </c>
      <c r="Q13" s="75">
        <f>SUM(AF13:AI13)</f>
        <v>0</v>
      </c>
      <c r="R13" s="76">
        <f>RANK(O13,$O$11:$O$14,0)</f>
        <v>1</v>
      </c>
      <c r="V13" s="11">
        <f t="shared" si="0"/>
        <v>1</v>
      </c>
      <c r="W13" s="11">
        <f t="shared" si="1"/>
        <v>1</v>
      </c>
      <c r="X13" s="11">
        <f t="shared" si="2"/>
      </c>
      <c r="Y13" s="11">
        <f t="shared" si="3"/>
        <v>1</v>
      </c>
      <c r="AA13" s="11">
        <f t="shared" si="4"/>
      </c>
      <c r="AB13" s="11">
        <f t="shared" si="5"/>
      </c>
      <c r="AC13" s="11">
        <f t="shared" si="6"/>
      </c>
      <c r="AD13" s="11">
        <f t="shared" si="7"/>
      </c>
      <c r="AF13" s="11">
        <f t="shared" si="8"/>
      </c>
      <c r="AG13" s="11">
        <f t="shared" si="9"/>
      </c>
      <c r="AH13" s="11">
        <f t="shared" si="10"/>
      </c>
      <c r="AI13" s="11">
        <f t="shared" si="11"/>
      </c>
    </row>
    <row r="14" spans="2:35" ht="30" customHeight="1" thickBot="1">
      <c r="B14" s="70" t="str">
        <f>'予選記入用'!S38</f>
        <v>芦間</v>
      </c>
      <c r="C14" s="37">
        <v>31</v>
      </c>
      <c r="D14" s="38" t="str">
        <f>IF(C14&gt;E14,"○",IF(C14&lt;E14,"×",IF(C14=E14,"△","")))</f>
        <v>○</v>
      </c>
      <c r="E14" s="38">
        <v>13</v>
      </c>
      <c r="F14" s="37">
        <v>34</v>
      </c>
      <c r="G14" s="38" t="str">
        <f>IF(F14&gt;H14,"○",IF(F14&lt;H14,"×",IF(F14=H14,"△","")))</f>
        <v>○</v>
      </c>
      <c r="H14" s="38">
        <v>32</v>
      </c>
      <c r="I14" s="37">
        <v>9</v>
      </c>
      <c r="J14" s="38" t="str">
        <f>IF(I14&gt;K14,"○",IF(I14&lt;K14,"×",IF(I14=K14,"△","")))</f>
        <v>×</v>
      </c>
      <c r="K14" s="38">
        <v>40</v>
      </c>
      <c r="L14" s="404"/>
      <c r="M14" s="405"/>
      <c r="N14" s="406"/>
      <c r="O14" s="77">
        <f>SUM(V14:Y14)</f>
        <v>2</v>
      </c>
      <c r="P14" s="78">
        <f>SUM(AA14:AD14)</f>
        <v>1</v>
      </c>
      <c r="Q14" s="78">
        <f>SUM(AF14:AI14)</f>
        <v>0</v>
      </c>
      <c r="R14" s="79">
        <f>RANK(O14,$O$11:$O$14,0)</f>
        <v>2</v>
      </c>
      <c r="V14" s="11">
        <f t="shared" si="0"/>
        <v>1</v>
      </c>
      <c r="W14" s="11">
        <f t="shared" si="1"/>
        <v>1</v>
      </c>
      <c r="X14" s="11">
        <f t="shared" si="2"/>
      </c>
      <c r="Y14" s="11">
        <f t="shared" si="3"/>
      </c>
      <c r="AA14" s="11">
        <f t="shared" si="4"/>
      </c>
      <c r="AB14" s="11">
        <f t="shared" si="5"/>
      </c>
      <c r="AC14" s="11">
        <f t="shared" si="6"/>
        <v>1</v>
      </c>
      <c r="AD14" s="11">
        <f t="shared" si="7"/>
      </c>
      <c r="AF14" s="11">
        <f t="shared" si="8"/>
      </c>
      <c r="AG14" s="11">
        <f t="shared" si="9"/>
      </c>
      <c r="AH14" s="11">
        <f t="shared" si="10"/>
      </c>
      <c r="AI14" s="11">
        <f t="shared" si="11"/>
      </c>
    </row>
    <row r="15" ht="7.5" customHeight="1"/>
    <row r="16" ht="7.5" customHeight="1" thickBot="1"/>
    <row r="17" spans="2:35" ht="27.75" customHeight="1">
      <c r="B17" s="51" t="s">
        <v>61</v>
      </c>
      <c r="C17" s="399" t="str">
        <f>B18</f>
        <v>四条畷</v>
      </c>
      <c r="D17" s="400"/>
      <c r="E17" s="400"/>
      <c r="F17" s="399" t="str">
        <f>B19</f>
        <v>緑風冠</v>
      </c>
      <c r="G17" s="400"/>
      <c r="H17" s="400"/>
      <c r="I17" s="399" t="str">
        <f>B20</f>
        <v>寝屋川</v>
      </c>
      <c r="J17" s="400"/>
      <c r="K17" s="400"/>
      <c r="L17" s="399" t="str">
        <f>B21</f>
        <v>交野</v>
      </c>
      <c r="M17" s="400"/>
      <c r="N17" s="391"/>
      <c r="O17" s="71" t="s">
        <v>44</v>
      </c>
      <c r="P17" s="72" t="s">
        <v>45</v>
      </c>
      <c r="Q17" s="72" t="s">
        <v>46</v>
      </c>
      <c r="R17" s="73" t="s">
        <v>47</v>
      </c>
      <c r="V17" s="11">
        <v>1</v>
      </c>
      <c r="W17" s="11">
        <v>2</v>
      </c>
      <c r="X17" s="11">
        <v>3</v>
      </c>
      <c r="Y17" s="11">
        <v>4</v>
      </c>
      <c r="AA17" s="11">
        <v>1</v>
      </c>
      <c r="AB17" s="11">
        <v>2</v>
      </c>
      <c r="AC17" s="11">
        <v>3</v>
      </c>
      <c r="AD17" s="11">
        <v>4</v>
      </c>
      <c r="AF17" s="11">
        <v>1</v>
      </c>
      <c r="AG17" s="11">
        <v>2</v>
      </c>
      <c r="AH17" s="11">
        <v>3</v>
      </c>
      <c r="AI17" s="11">
        <v>4</v>
      </c>
    </row>
    <row r="18" spans="2:35" ht="30" customHeight="1">
      <c r="B18" s="69" t="str">
        <f>'予選記入用'!D39</f>
        <v>四条畷</v>
      </c>
      <c r="C18" s="402"/>
      <c r="D18" s="403"/>
      <c r="E18" s="403"/>
      <c r="F18" s="29">
        <v>25</v>
      </c>
      <c r="G18" s="30" t="str">
        <f>IF(F18&gt;H18,"○",IF(F18&lt;H18,"×",IF(F18=H18,"△","")))</f>
        <v>○</v>
      </c>
      <c r="H18" s="30">
        <v>11</v>
      </c>
      <c r="I18" s="29">
        <v>13</v>
      </c>
      <c r="J18" s="30" t="str">
        <f>IF(I18&gt;K18,"○",IF(I18&lt;K18,"×",IF(I18=K18,"△","")))</f>
        <v>×</v>
      </c>
      <c r="K18" s="30">
        <v>18</v>
      </c>
      <c r="L18" s="29">
        <v>32</v>
      </c>
      <c r="M18" s="30" t="str">
        <f>IF(L18&gt;N18,"○",IF(L18&lt;N18,"×",IF(L18=N18,"△","")))</f>
        <v>×</v>
      </c>
      <c r="N18" s="58">
        <v>45</v>
      </c>
      <c r="O18" s="74">
        <f>SUM(V18:Y18)</f>
        <v>1</v>
      </c>
      <c r="P18" s="75">
        <f>SUM(AA18:AD18)</f>
        <v>2</v>
      </c>
      <c r="Q18" s="75">
        <f>SUM(AF18:AI18)</f>
        <v>0</v>
      </c>
      <c r="R18" s="76">
        <f>RANK(O18,$O$18:$O$21,0)</f>
        <v>3</v>
      </c>
      <c r="V18" s="11">
        <f t="shared" si="0"/>
      </c>
      <c r="W18" s="11">
        <f t="shared" si="1"/>
        <v>1</v>
      </c>
      <c r="X18" s="11">
        <f t="shared" si="2"/>
      </c>
      <c r="Y18" s="11">
        <f t="shared" si="3"/>
      </c>
      <c r="AA18" s="11">
        <f t="shared" si="4"/>
      </c>
      <c r="AB18" s="11">
        <f t="shared" si="5"/>
      </c>
      <c r="AC18" s="11">
        <f t="shared" si="6"/>
        <v>1</v>
      </c>
      <c r="AD18" s="11">
        <f t="shared" si="7"/>
        <v>1</v>
      </c>
      <c r="AF18" s="11">
        <f t="shared" si="8"/>
      </c>
      <c r="AG18" s="11">
        <f t="shared" si="9"/>
      </c>
      <c r="AH18" s="11">
        <f t="shared" si="10"/>
      </c>
      <c r="AI18" s="11">
        <f t="shared" si="11"/>
      </c>
    </row>
    <row r="19" spans="2:35" ht="30" customHeight="1">
      <c r="B19" s="69" t="str">
        <f>'予選記入用'!I39</f>
        <v>緑風冠</v>
      </c>
      <c r="C19" s="29">
        <v>11</v>
      </c>
      <c r="D19" s="30" t="str">
        <f>IF(C19&gt;E19,"○",IF(C19&lt;E19,"×",IF(C19=E19,"△","")))</f>
        <v>×</v>
      </c>
      <c r="E19" s="30">
        <v>25</v>
      </c>
      <c r="F19" s="402"/>
      <c r="G19" s="403"/>
      <c r="H19" s="403"/>
      <c r="I19" s="29">
        <v>10</v>
      </c>
      <c r="J19" s="30" t="str">
        <f>IF(I19&gt;K19,"○",IF(I19&lt;K19,"×",IF(I19=K19,"△","")))</f>
        <v>×</v>
      </c>
      <c r="K19" s="30">
        <v>40</v>
      </c>
      <c r="L19" s="29">
        <v>21</v>
      </c>
      <c r="M19" s="30" t="str">
        <f>IF(L19&gt;N19,"○",IF(L19&lt;N19,"×",IF(L19=N19,"△","")))</f>
        <v>×</v>
      </c>
      <c r="N19" s="58">
        <v>24</v>
      </c>
      <c r="O19" s="74">
        <f>SUM(V19:Y19)</f>
        <v>0</v>
      </c>
      <c r="P19" s="75">
        <f>SUM(AA19:AD19)</f>
        <v>3</v>
      </c>
      <c r="Q19" s="75">
        <f>SUM(AF19:AI19)</f>
        <v>0</v>
      </c>
      <c r="R19" s="76">
        <f>RANK(O19,$O$18:$O$21,0)</f>
        <v>4</v>
      </c>
      <c r="V19" s="11">
        <f t="shared" si="0"/>
      </c>
      <c r="W19" s="11">
        <f t="shared" si="1"/>
      </c>
      <c r="X19" s="11">
        <f t="shared" si="2"/>
      </c>
      <c r="Y19" s="11">
        <f t="shared" si="3"/>
      </c>
      <c r="AA19" s="11">
        <f t="shared" si="4"/>
        <v>1</v>
      </c>
      <c r="AB19" s="11">
        <f t="shared" si="5"/>
      </c>
      <c r="AC19" s="11">
        <f t="shared" si="6"/>
        <v>1</v>
      </c>
      <c r="AD19" s="11">
        <f t="shared" si="7"/>
        <v>1</v>
      </c>
      <c r="AF19" s="11">
        <f t="shared" si="8"/>
      </c>
      <c r="AG19" s="11">
        <f t="shared" si="9"/>
      </c>
      <c r="AH19" s="11">
        <f t="shared" si="10"/>
      </c>
      <c r="AI19" s="11">
        <f t="shared" si="11"/>
      </c>
    </row>
    <row r="20" spans="2:35" ht="30" customHeight="1">
      <c r="B20" s="69" t="str">
        <f>'予選記入用'!N39</f>
        <v>寝屋川</v>
      </c>
      <c r="C20" s="29">
        <v>18</v>
      </c>
      <c r="D20" s="30" t="str">
        <f>IF(C20&gt;E20,"○",IF(C20&lt;E20,"×",IF(C20=E20,"△","")))</f>
        <v>○</v>
      </c>
      <c r="E20" s="30">
        <v>13</v>
      </c>
      <c r="F20" s="29">
        <v>40</v>
      </c>
      <c r="G20" s="30" t="str">
        <f>IF(F20&gt;H20,"○",IF(F20&lt;H20,"×",IF(F20=H20,"△","")))</f>
        <v>○</v>
      </c>
      <c r="H20" s="30">
        <v>10</v>
      </c>
      <c r="I20" s="402"/>
      <c r="J20" s="403"/>
      <c r="K20" s="403"/>
      <c r="L20" s="29">
        <v>23</v>
      </c>
      <c r="M20" s="30" t="str">
        <f>IF(L20&gt;N20,"○",IF(L20&lt;N20,"×",IF(L20=N20,"△","")))</f>
        <v>×</v>
      </c>
      <c r="N20" s="58">
        <v>24</v>
      </c>
      <c r="O20" s="74">
        <f>SUM(V20:Y20)</f>
        <v>2</v>
      </c>
      <c r="P20" s="75">
        <f>SUM(AA20:AD20)</f>
        <v>1</v>
      </c>
      <c r="Q20" s="75">
        <f>SUM(AF20:AI20)</f>
        <v>0</v>
      </c>
      <c r="R20" s="76">
        <f>RANK(O20,$O$18:$O$21,0)</f>
        <v>2</v>
      </c>
      <c r="V20" s="11">
        <f t="shared" si="0"/>
        <v>1</v>
      </c>
      <c r="W20" s="11">
        <f t="shared" si="1"/>
        <v>1</v>
      </c>
      <c r="X20" s="11">
        <f t="shared" si="2"/>
      </c>
      <c r="Y20" s="11">
        <f t="shared" si="3"/>
      </c>
      <c r="AA20" s="11">
        <f t="shared" si="4"/>
      </c>
      <c r="AB20" s="11">
        <f t="shared" si="5"/>
      </c>
      <c r="AC20" s="11">
        <f t="shared" si="6"/>
      </c>
      <c r="AD20" s="11">
        <f t="shared" si="7"/>
        <v>1</v>
      </c>
      <c r="AF20" s="11">
        <f t="shared" si="8"/>
      </c>
      <c r="AG20" s="11">
        <f t="shared" si="9"/>
      </c>
      <c r="AH20" s="11">
        <f t="shared" si="10"/>
      </c>
      <c r="AI20" s="11">
        <f t="shared" si="11"/>
      </c>
    </row>
    <row r="21" spans="2:35" ht="30" customHeight="1" thickBot="1">
      <c r="B21" s="70" t="str">
        <f>'予選記入用'!S39</f>
        <v>交野</v>
      </c>
      <c r="C21" s="37">
        <v>45</v>
      </c>
      <c r="D21" s="38" t="str">
        <f>IF(C21&gt;E21,"○",IF(C21&lt;E21,"×",IF(C21=E21,"△","")))</f>
        <v>○</v>
      </c>
      <c r="E21" s="38">
        <v>32</v>
      </c>
      <c r="F21" s="37">
        <v>24</v>
      </c>
      <c r="G21" s="38" t="str">
        <f>IF(F21&gt;H21,"○",IF(F21&lt;H21,"×",IF(F21=H21,"△","")))</f>
        <v>○</v>
      </c>
      <c r="H21" s="38">
        <v>21</v>
      </c>
      <c r="I21" s="37">
        <v>24</v>
      </c>
      <c r="J21" s="38" t="str">
        <f>IF(I21&gt;K21,"○",IF(I21&lt;K21,"×",IF(I21=K21,"△","")))</f>
        <v>○</v>
      </c>
      <c r="K21" s="38">
        <v>23</v>
      </c>
      <c r="L21" s="404"/>
      <c r="M21" s="405"/>
      <c r="N21" s="406"/>
      <c r="O21" s="77">
        <f>SUM(V21:Y21)</f>
        <v>3</v>
      </c>
      <c r="P21" s="78">
        <f>SUM(AA21:AD21)</f>
        <v>0</v>
      </c>
      <c r="Q21" s="78">
        <f>SUM(AF21:AI21)</f>
        <v>0</v>
      </c>
      <c r="R21" s="79">
        <f>RANK(O21,$O$18:$O$21,0)</f>
        <v>1</v>
      </c>
      <c r="V21" s="11">
        <f t="shared" si="0"/>
        <v>1</v>
      </c>
      <c r="W21" s="11">
        <f t="shared" si="1"/>
        <v>1</v>
      </c>
      <c r="X21" s="11">
        <f t="shared" si="2"/>
        <v>1</v>
      </c>
      <c r="Y21" s="11">
        <f t="shared" si="3"/>
      </c>
      <c r="AA21" s="11">
        <f t="shared" si="4"/>
      </c>
      <c r="AB21" s="11">
        <f t="shared" si="5"/>
      </c>
      <c r="AC21" s="11">
        <f t="shared" si="6"/>
      </c>
      <c r="AD21" s="11">
        <f t="shared" si="7"/>
      </c>
      <c r="AF21" s="11">
        <f t="shared" si="8"/>
      </c>
      <c r="AG21" s="11">
        <f t="shared" si="9"/>
      </c>
      <c r="AH21" s="11">
        <f t="shared" si="10"/>
      </c>
      <c r="AI21" s="11">
        <f t="shared" si="11"/>
      </c>
    </row>
    <row r="22" ht="7.5" customHeight="1"/>
    <row r="23" ht="7.5" customHeight="1" thickBot="1"/>
    <row r="24" spans="2:35" ht="30" customHeight="1">
      <c r="B24" s="51" t="s">
        <v>62</v>
      </c>
      <c r="C24" s="399" t="str">
        <f>B25</f>
        <v>大手前</v>
      </c>
      <c r="D24" s="400"/>
      <c r="E24" s="400"/>
      <c r="F24" s="399" t="str">
        <f>B26</f>
        <v>門真なみはや</v>
      </c>
      <c r="G24" s="400"/>
      <c r="H24" s="400"/>
      <c r="I24" s="399" t="str">
        <f>B27</f>
        <v>枚方</v>
      </c>
      <c r="J24" s="400"/>
      <c r="K24" s="400"/>
      <c r="L24" s="399" t="str">
        <f>B28</f>
        <v>北かわち皐が丘</v>
      </c>
      <c r="M24" s="400"/>
      <c r="N24" s="391"/>
      <c r="O24" s="71" t="s">
        <v>44</v>
      </c>
      <c r="P24" s="72" t="s">
        <v>45</v>
      </c>
      <c r="Q24" s="72" t="s">
        <v>46</v>
      </c>
      <c r="R24" s="73" t="s">
        <v>47</v>
      </c>
      <c r="S24" s="11"/>
      <c r="T24" s="11"/>
      <c r="V24" s="11">
        <v>1</v>
      </c>
      <c r="W24" s="11">
        <v>2</v>
      </c>
      <c r="X24" s="11">
        <v>3</v>
      </c>
      <c r="Y24" s="11">
        <v>4</v>
      </c>
      <c r="AA24" s="11">
        <v>1</v>
      </c>
      <c r="AB24" s="11">
        <v>2</v>
      </c>
      <c r="AC24" s="11">
        <v>3</v>
      </c>
      <c r="AD24" s="11">
        <v>4</v>
      </c>
      <c r="AF24" s="11">
        <v>1</v>
      </c>
      <c r="AG24" s="11">
        <v>2</v>
      </c>
      <c r="AH24" s="11">
        <v>3</v>
      </c>
      <c r="AI24" s="11">
        <v>4</v>
      </c>
    </row>
    <row r="25" spans="2:35" ht="30" customHeight="1">
      <c r="B25" s="69" t="str">
        <f>'予選記入用'!D40</f>
        <v>大手前</v>
      </c>
      <c r="C25" s="402"/>
      <c r="D25" s="403"/>
      <c r="E25" s="403"/>
      <c r="F25" s="29">
        <v>14</v>
      </c>
      <c r="G25" s="30" t="str">
        <f>IF(F25&gt;H25,"○",IF(F25&lt;H25,"×",IF(F25=H25,"△","")))</f>
        <v>×</v>
      </c>
      <c r="H25" s="30">
        <v>26</v>
      </c>
      <c r="I25" s="29">
        <v>31</v>
      </c>
      <c r="J25" s="30" t="str">
        <f>IF(I25&gt;K25,"○",IF(I25&lt;K25,"×",IF(I25=K25,"△","")))</f>
        <v>○</v>
      </c>
      <c r="K25" s="30">
        <v>27</v>
      </c>
      <c r="L25" s="29">
        <v>20</v>
      </c>
      <c r="M25" s="30" t="str">
        <f>IF(L25&gt;N25,"○",IF(L25&lt;N25,"×",IF(L25=N25,"△","")))</f>
        <v>×</v>
      </c>
      <c r="N25" s="58">
        <v>31</v>
      </c>
      <c r="O25" s="74">
        <f>SUM(V25:Y25)</f>
        <v>1</v>
      </c>
      <c r="P25" s="75">
        <f>SUM(AA25:AD25)</f>
        <v>2</v>
      </c>
      <c r="Q25" s="75">
        <f>SUM(AF25:AI25)</f>
        <v>0</v>
      </c>
      <c r="R25" s="76">
        <f>RANK(O25,$O$25:$O$28,0)</f>
        <v>3</v>
      </c>
      <c r="S25" s="11"/>
      <c r="T25" s="11"/>
      <c r="V25" s="11">
        <f t="shared" si="0"/>
      </c>
      <c r="W25" s="11">
        <f t="shared" si="1"/>
      </c>
      <c r="X25" s="11">
        <f t="shared" si="2"/>
        <v>1</v>
      </c>
      <c r="Y25" s="11">
        <f t="shared" si="3"/>
      </c>
      <c r="AA25" s="11">
        <f t="shared" si="4"/>
      </c>
      <c r="AB25" s="11">
        <f t="shared" si="5"/>
        <v>1</v>
      </c>
      <c r="AC25" s="11">
        <f t="shared" si="6"/>
      </c>
      <c r="AD25" s="11">
        <f t="shared" si="7"/>
        <v>1</v>
      </c>
      <c r="AF25" s="11">
        <f t="shared" si="8"/>
      </c>
      <c r="AG25" s="11">
        <f t="shared" si="9"/>
      </c>
      <c r="AH25" s="11">
        <f t="shared" si="10"/>
      </c>
      <c r="AI25" s="11">
        <f t="shared" si="11"/>
      </c>
    </row>
    <row r="26" spans="2:35" ht="30" customHeight="1">
      <c r="B26" s="292" t="str">
        <f>'予選記入用'!I40</f>
        <v>門真なみはや</v>
      </c>
      <c r="C26" s="29">
        <v>26</v>
      </c>
      <c r="D26" s="30" t="str">
        <f>IF(C26&gt;E26,"○",IF(C26&lt;E26,"×",IF(C26=E26,"△","")))</f>
        <v>○</v>
      </c>
      <c r="E26" s="30">
        <v>14</v>
      </c>
      <c r="F26" s="402"/>
      <c r="G26" s="403"/>
      <c r="H26" s="403"/>
      <c r="I26" s="29">
        <v>19</v>
      </c>
      <c r="J26" s="30" t="str">
        <f>IF(I26&gt;K26,"○",IF(I26&lt;K26,"×",IF(I26=K26,"△","")))</f>
        <v>○</v>
      </c>
      <c r="K26" s="30">
        <v>14</v>
      </c>
      <c r="L26" s="29">
        <v>31</v>
      </c>
      <c r="M26" s="30" t="str">
        <f>IF(L26&gt;N26,"○",IF(L26&lt;N26,"×",IF(L26=N26,"△","")))</f>
        <v>×</v>
      </c>
      <c r="N26" s="58">
        <v>45</v>
      </c>
      <c r="O26" s="74">
        <f>SUM(V26:Y26)</f>
        <v>2</v>
      </c>
      <c r="P26" s="75">
        <f>SUM(AA26:AD26)</f>
        <v>1</v>
      </c>
      <c r="Q26" s="75">
        <f>SUM(AF26:AI26)</f>
        <v>0</v>
      </c>
      <c r="R26" s="76">
        <f>RANK(O26,$O$25:$O$28,0)</f>
        <v>2</v>
      </c>
      <c r="S26" s="11"/>
      <c r="T26" s="11"/>
      <c r="V26" s="11">
        <f t="shared" si="0"/>
        <v>1</v>
      </c>
      <c r="W26" s="11">
        <f t="shared" si="1"/>
      </c>
      <c r="X26" s="11">
        <f t="shared" si="2"/>
        <v>1</v>
      </c>
      <c r="Y26" s="11">
        <f t="shared" si="3"/>
      </c>
      <c r="AA26" s="11">
        <f t="shared" si="4"/>
      </c>
      <c r="AB26" s="11">
        <f t="shared" si="5"/>
      </c>
      <c r="AC26" s="11">
        <f t="shared" si="6"/>
      </c>
      <c r="AD26" s="11">
        <f t="shared" si="7"/>
        <v>1</v>
      </c>
      <c r="AF26" s="11">
        <f t="shared" si="8"/>
      </c>
      <c r="AG26" s="11">
        <f t="shared" si="9"/>
      </c>
      <c r="AH26" s="11">
        <f t="shared" si="10"/>
      </c>
      <c r="AI26" s="11">
        <f t="shared" si="11"/>
      </c>
    </row>
    <row r="27" spans="2:35" ht="30" customHeight="1">
      <c r="B27" s="69" t="str">
        <f>'予選記入用'!N40</f>
        <v>枚方</v>
      </c>
      <c r="C27" s="29">
        <v>27</v>
      </c>
      <c r="D27" s="30" t="str">
        <f>IF(C27&gt;E27,"○",IF(C27&lt;E27,"×",IF(C27=E27,"△","")))</f>
        <v>×</v>
      </c>
      <c r="E27" s="30">
        <v>31</v>
      </c>
      <c r="F27" s="29">
        <v>14</v>
      </c>
      <c r="G27" s="30" t="str">
        <f>IF(F27&gt;H27,"○",IF(F27&lt;H27,"×",IF(F27=H27,"△","")))</f>
        <v>×</v>
      </c>
      <c r="H27" s="30">
        <v>19</v>
      </c>
      <c r="I27" s="402"/>
      <c r="J27" s="403"/>
      <c r="K27" s="403"/>
      <c r="L27" s="29">
        <v>21</v>
      </c>
      <c r="M27" s="30" t="str">
        <f>IF(L27&gt;N27,"○",IF(L27&lt;N27,"×",IF(L27=N27,"△","")))</f>
        <v>×</v>
      </c>
      <c r="N27" s="58">
        <v>31</v>
      </c>
      <c r="O27" s="74">
        <f>SUM(V27:Y27)</f>
        <v>0</v>
      </c>
      <c r="P27" s="75">
        <f>SUM(AA27:AD27)</f>
        <v>3</v>
      </c>
      <c r="Q27" s="75">
        <f>SUM(AF27:AI27)</f>
        <v>0</v>
      </c>
      <c r="R27" s="76">
        <f>RANK(O27,$O$25:$O$28,0)</f>
        <v>4</v>
      </c>
      <c r="S27" s="11"/>
      <c r="T27" s="11"/>
      <c r="V27" s="11">
        <f t="shared" si="0"/>
      </c>
      <c r="W27" s="11">
        <f t="shared" si="1"/>
      </c>
      <c r="X27" s="11">
        <f t="shared" si="2"/>
      </c>
      <c r="Y27" s="11">
        <f t="shared" si="3"/>
      </c>
      <c r="AA27" s="11">
        <f t="shared" si="4"/>
        <v>1</v>
      </c>
      <c r="AB27" s="11">
        <f t="shared" si="5"/>
        <v>1</v>
      </c>
      <c r="AC27" s="11">
        <f t="shared" si="6"/>
      </c>
      <c r="AD27" s="11">
        <f t="shared" si="7"/>
        <v>1</v>
      </c>
      <c r="AF27" s="11">
        <f t="shared" si="8"/>
      </c>
      <c r="AG27" s="11">
        <f t="shared" si="9"/>
      </c>
      <c r="AH27" s="11">
        <f t="shared" si="10"/>
      </c>
      <c r="AI27" s="11">
        <f t="shared" si="11"/>
      </c>
    </row>
    <row r="28" spans="2:35" ht="30" customHeight="1" thickBot="1">
      <c r="B28" s="293" t="str">
        <f>'予選記入用'!S40</f>
        <v>北かわち皐が丘</v>
      </c>
      <c r="C28" s="37">
        <v>31</v>
      </c>
      <c r="D28" s="38" t="str">
        <f>IF(C28&gt;E28,"○",IF(C28&lt;E28,"×",IF(C28=E28,"△","")))</f>
        <v>○</v>
      </c>
      <c r="E28" s="38">
        <v>20</v>
      </c>
      <c r="F28" s="37">
        <v>45</v>
      </c>
      <c r="G28" s="38" t="str">
        <f>IF(F28&gt;H28,"○",IF(F28&lt;H28,"×",IF(F28=H28,"△","")))</f>
        <v>○</v>
      </c>
      <c r="H28" s="38">
        <v>31</v>
      </c>
      <c r="I28" s="37">
        <v>31</v>
      </c>
      <c r="J28" s="38" t="str">
        <f>IF(I28&gt;K28,"○",IF(I28&lt;K28,"×",IF(I28=K28,"△","")))</f>
        <v>○</v>
      </c>
      <c r="K28" s="38">
        <v>21</v>
      </c>
      <c r="L28" s="404"/>
      <c r="M28" s="405"/>
      <c r="N28" s="406"/>
      <c r="O28" s="77">
        <f>SUM(V28:Y28)</f>
        <v>3</v>
      </c>
      <c r="P28" s="78">
        <f>SUM(AA28:AD28)</f>
        <v>0</v>
      </c>
      <c r="Q28" s="78">
        <f>SUM(AF28:AI28)</f>
        <v>0</v>
      </c>
      <c r="R28" s="79">
        <f>RANK(O28,$O$25:$O$28,0)</f>
        <v>1</v>
      </c>
      <c r="S28" s="11"/>
      <c r="T28" s="11"/>
      <c r="V28" s="11">
        <f t="shared" si="0"/>
        <v>1</v>
      </c>
      <c r="W28" s="11">
        <f t="shared" si="1"/>
        <v>1</v>
      </c>
      <c r="X28" s="11">
        <f t="shared" si="2"/>
        <v>1</v>
      </c>
      <c r="Y28" s="11">
        <f t="shared" si="3"/>
      </c>
      <c r="AA28" s="11">
        <f t="shared" si="4"/>
      </c>
      <c r="AB28" s="11">
        <f t="shared" si="5"/>
      </c>
      <c r="AC28" s="11">
        <f t="shared" si="6"/>
      </c>
      <c r="AD28" s="11">
        <f t="shared" si="7"/>
      </c>
      <c r="AF28" s="11">
        <f t="shared" si="8"/>
      </c>
      <c r="AG28" s="11">
        <f t="shared" si="9"/>
      </c>
      <c r="AH28" s="11">
        <f t="shared" si="10"/>
      </c>
      <c r="AI28" s="11">
        <f t="shared" si="11"/>
      </c>
    </row>
    <row r="29" ht="7.5" customHeight="1"/>
    <row r="30" ht="7.5" customHeight="1"/>
    <row r="31" spans="2:15" ht="22.5" customHeight="1">
      <c r="B31" s="12" t="s">
        <v>63</v>
      </c>
      <c r="C31" s="80" t="s">
        <v>90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84"/>
    </row>
    <row r="32" spans="3:22" s="12" customFormat="1" ht="22.5" customHeight="1">
      <c r="C32" s="16" t="s">
        <v>64</v>
      </c>
      <c r="D32" s="16"/>
      <c r="E32" s="16"/>
      <c r="F32" s="16"/>
      <c r="G32" s="16"/>
      <c r="H32" s="16" t="s">
        <v>65</v>
      </c>
      <c r="I32" s="16"/>
      <c r="J32" s="16"/>
      <c r="K32" s="24"/>
      <c r="L32" s="24"/>
      <c r="M32" s="17" t="s">
        <v>66</v>
      </c>
      <c r="N32" s="17"/>
      <c r="O32" s="17"/>
      <c r="P32" s="17"/>
      <c r="Q32" s="17"/>
      <c r="R32" s="17" t="s">
        <v>67</v>
      </c>
      <c r="S32" s="17"/>
      <c r="T32" s="17"/>
      <c r="U32" s="24"/>
      <c r="V32" s="24"/>
    </row>
    <row r="33" spans="3:22" ht="22.5" customHeight="1">
      <c r="C33" s="257">
        <v>1</v>
      </c>
      <c r="D33" s="258" t="s">
        <v>4</v>
      </c>
      <c r="E33" s="258"/>
      <c r="F33" s="259" t="s">
        <v>328</v>
      </c>
      <c r="G33" s="257" t="s">
        <v>328</v>
      </c>
      <c r="H33" s="258">
        <v>1</v>
      </c>
      <c r="I33" s="258" t="s">
        <v>13</v>
      </c>
      <c r="J33" s="259"/>
      <c r="K33" s="25"/>
      <c r="L33" s="25"/>
      <c r="M33" s="260">
        <v>1</v>
      </c>
      <c r="N33" s="261" t="s">
        <v>14</v>
      </c>
      <c r="O33" s="261"/>
      <c r="P33" s="262" t="s">
        <v>329</v>
      </c>
      <c r="Q33" s="263" t="s">
        <v>329</v>
      </c>
      <c r="R33" s="264">
        <v>1</v>
      </c>
      <c r="S33" s="265" t="s">
        <v>399</v>
      </c>
      <c r="T33" s="266"/>
      <c r="U33" s="26"/>
      <c r="V33" s="26"/>
    </row>
    <row r="34" spans="3:22" ht="22.5" customHeight="1">
      <c r="C34" s="257">
        <v>2</v>
      </c>
      <c r="D34" s="258" t="s">
        <v>12</v>
      </c>
      <c r="E34" s="258"/>
      <c r="F34" s="259" t="s">
        <v>328</v>
      </c>
      <c r="G34" s="257" t="s">
        <v>328</v>
      </c>
      <c r="H34" s="258">
        <v>2</v>
      </c>
      <c r="I34" s="258" t="s">
        <v>364</v>
      </c>
      <c r="J34" s="259"/>
      <c r="K34" s="25"/>
      <c r="L34" s="25"/>
      <c r="M34" s="260">
        <v>2</v>
      </c>
      <c r="N34" s="261" t="s">
        <v>7</v>
      </c>
      <c r="O34" s="261"/>
      <c r="P34" s="262" t="s">
        <v>329</v>
      </c>
      <c r="Q34" s="260" t="s">
        <v>329</v>
      </c>
      <c r="R34" s="271">
        <v>2</v>
      </c>
      <c r="S34" s="261" t="s">
        <v>400</v>
      </c>
      <c r="T34" s="272"/>
      <c r="U34" s="26"/>
      <c r="V34" s="26"/>
    </row>
    <row r="35" spans="3:22" ht="22.5" customHeight="1">
      <c r="C35" s="257">
        <v>3</v>
      </c>
      <c r="D35" s="258" t="s">
        <v>16</v>
      </c>
      <c r="E35" s="258"/>
      <c r="F35" s="259" t="s">
        <v>328</v>
      </c>
      <c r="G35" s="257" t="s">
        <v>328</v>
      </c>
      <c r="H35" s="258">
        <v>3</v>
      </c>
      <c r="I35" s="258" t="s">
        <v>17</v>
      </c>
      <c r="J35" s="259"/>
      <c r="K35" s="25"/>
      <c r="L35" s="25"/>
      <c r="M35" s="260">
        <v>3</v>
      </c>
      <c r="N35" s="261" t="s">
        <v>5</v>
      </c>
      <c r="O35" s="261"/>
      <c r="P35" s="262" t="s">
        <v>329</v>
      </c>
      <c r="Q35" s="267" t="s">
        <v>330</v>
      </c>
      <c r="R35" s="268">
        <v>3</v>
      </c>
      <c r="S35" s="269" t="s">
        <v>9</v>
      </c>
      <c r="T35" s="270"/>
      <c r="U35" s="226"/>
      <c r="V35" s="27"/>
    </row>
    <row r="36" spans="3:22" ht="22.5" customHeight="1">
      <c r="C36" s="257">
        <v>4</v>
      </c>
      <c r="D36" s="258" t="s">
        <v>363</v>
      </c>
      <c r="E36" s="258"/>
      <c r="F36" s="259" t="s">
        <v>328</v>
      </c>
      <c r="G36" s="257" t="s">
        <v>328</v>
      </c>
      <c r="H36" s="258">
        <v>4</v>
      </c>
      <c r="I36" s="258" t="s">
        <v>11</v>
      </c>
      <c r="J36" s="259"/>
      <c r="K36" s="25"/>
      <c r="L36" s="25"/>
      <c r="M36" s="260">
        <v>4</v>
      </c>
      <c r="N36" s="261" t="s">
        <v>263</v>
      </c>
      <c r="O36" s="261"/>
      <c r="P36" s="262" t="s">
        <v>329</v>
      </c>
      <c r="Q36" s="267" t="s">
        <v>330</v>
      </c>
      <c r="R36" s="268">
        <v>4</v>
      </c>
      <c r="S36" s="269" t="s">
        <v>22</v>
      </c>
      <c r="T36" s="270"/>
      <c r="U36" s="226"/>
      <c r="V36" s="27"/>
    </row>
    <row r="37" spans="3:22" ht="22.5" customHeight="1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4"/>
      <c r="S37" s="24"/>
      <c r="T37" s="24"/>
      <c r="U37" s="28"/>
      <c r="V37" s="28"/>
    </row>
    <row r="38" spans="3:22" ht="22.5" customHeight="1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4"/>
      <c r="S38" s="24"/>
      <c r="T38" s="24"/>
      <c r="U38" s="28"/>
      <c r="V38" s="28"/>
    </row>
    <row r="39" ht="22.5" customHeight="1"/>
  </sheetData>
  <sheetProtection/>
  <mergeCells count="33">
    <mergeCell ref="C25:E25"/>
    <mergeCell ref="F26:H26"/>
    <mergeCell ref="I20:K20"/>
    <mergeCell ref="C11:E11"/>
    <mergeCell ref="I17:K17"/>
    <mergeCell ref="C24:E24"/>
    <mergeCell ref="F24:H24"/>
    <mergeCell ref="C18:E18"/>
    <mergeCell ref="F19:H19"/>
    <mergeCell ref="I27:K27"/>
    <mergeCell ref="L28:N28"/>
    <mergeCell ref="I24:K24"/>
    <mergeCell ref="L24:N24"/>
    <mergeCell ref="F3:H3"/>
    <mergeCell ref="F12:H12"/>
    <mergeCell ref="F17:H17"/>
    <mergeCell ref="C4:E4"/>
    <mergeCell ref="F5:H5"/>
    <mergeCell ref="C3:E3"/>
    <mergeCell ref="L21:N21"/>
    <mergeCell ref="B2:R2"/>
    <mergeCell ref="I3:K3"/>
    <mergeCell ref="L3:N3"/>
    <mergeCell ref="C10:E10"/>
    <mergeCell ref="F10:H10"/>
    <mergeCell ref="I10:K10"/>
    <mergeCell ref="L10:N10"/>
    <mergeCell ref="L17:N17"/>
    <mergeCell ref="C17:E17"/>
    <mergeCell ref="L14:N14"/>
    <mergeCell ref="I6:K6"/>
    <mergeCell ref="L7:N7"/>
    <mergeCell ref="I13:K13"/>
  </mergeCells>
  <printOptions/>
  <pageMargins left="0.34" right="0.19" top="0.39" bottom="0.42" header="0.28" footer="0.2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4">
      <selection activeCell="L5" sqref="L5"/>
    </sheetView>
  </sheetViews>
  <sheetFormatPr defaultColWidth="9.00390625" defaultRowHeight="13.5"/>
  <cols>
    <col min="1" max="1" width="2.125" style="4" customWidth="1"/>
    <col min="2" max="2" width="11.50390625" style="4" customWidth="1"/>
    <col min="3" max="3" width="11.25390625" style="4" customWidth="1"/>
    <col min="4" max="4" width="8.75390625" style="4" customWidth="1"/>
    <col min="5" max="5" width="11.25390625" style="4" customWidth="1"/>
    <col min="6" max="6" width="10.00390625" style="4" customWidth="1"/>
    <col min="7" max="7" width="11.25390625" style="4" customWidth="1"/>
    <col min="8" max="8" width="8.75390625" style="4" customWidth="1"/>
    <col min="9" max="9" width="11.25390625" style="4" customWidth="1"/>
    <col min="10" max="10" width="10.00390625" style="4" customWidth="1"/>
    <col min="11" max="16384" width="9.00390625" style="4" customWidth="1"/>
  </cols>
  <sheetData>
    <row r="1" ht="24">
      <c r="B1" s="1" t="s">
        <v>404</v>
      </c>
    </row>
    <row r="2" spans="2:10" s="2" customFormat="1" ht="24">
      <c r="B2" s="294" t="s">
        <v>405</v>
      </c>
      <c r="G2" s="3" t="s">
        <v>33</v>
      </c>
      <c r="H2" s="425" t="s">
        <v>12</v>
      </c>
      <c r="I2" s="425"/>
      <c r="J2" s="2" t="s">
        <v>34</v>
      </c>
    </row>
    <row r="3" spans="2:7" s="2" customFormat="1" ht="13.5" customHeight="1" thickBot="1">
      <c r="B3" s="1"/>
      <c r="E3" s="1"/>
      <c r="G3" s="3"/>
    </row>
    <row r="4" spans="2:10" ht="22.5" customHeight="1">
      <c r="B4" s="54"/>
      <c r="C4" s="416" t="s">
        <v>406</v>
      </c>
      <c r="D4" s="417"/>
      <c r="E4" s="418"/>
      <c r="F4" s="55" t="s">
        <v>407</v>
      </c>
      <c r="G4" s="416" t="s">
        <v>408</v>
      </c>
      <c r="H4" s="417"/>
      <c r="I4" s="418"/>
      <c r="J4" s="56" t="s">
        <v>407</v>
      </c>
    </row>
    <row r="5" spans="2:10" ht="30" customHeight="1">
      <c r="B5" s="59">
        <v>0.375</v>
      </c>
      <c r="C5" s="61" t="str">
        <f>'[1]予選記入用'!D36</f>
        <v>長尾</v>
      </c>
      <c r="D5" s="62" t="s">
        <v>409</v>
      </c>
      <c r="E5" s="63" t="s">
        <v>11</v>
      </c>
      <c r="F5" s="453" t="str">
        <f>C7</f>
        <v>門真西</v>
      </c>
      <c r="G5" s="61" t="s">
        <v>364</v>
      </c>
      <c r="H5" s="62" t="s">
        <v>410</v>
      </c>
      <c r="I5" s="63" t="str">
        <f>'[1]予選記入用'!S36</f>
        <v>香里丘</v>
      </c>
      <c r="J5" s="453" t="str">
        <f>G7</f>
        <v>市岡</v>
      </c>
    </row>
    <row r="6" spans="2:10" ht="22.5" customHeight="1">
      <c r="B6" s="59" t="s">
        <v>124</v>
      </c>
      <c r="C6" s="450" t="s">
        <v>411</v>
      </c>
      <c r="D6" s="451"/>
      <c r="E6" s="452"/>
      <c r="F6" s="454"/>
      <c r="G6" s="450" t="s">
        <v>412</v>
      </c>
      <c r="H6" s="451"/>
      <c r="I6" s="452"/>
      <c r="J6" s="454"/>
    </row>
    <row r="7" spans="2:10" ht="30" customHeight="1">
      <c r="B7" s="59">
        <v>0.4444444444444444</v>
      </c>
      <c r="C7" s="61" t="s">
        <v>413</v>
      </c>
      <c r="D7" s="62" t="s">
        <v>23</v>
      </c>
      <c r="E7" s="63" t="s">
        <v>414</v>
      </c>
      <c r="F7" s="453" t="s">
        <v>4</v>
      </c>
      <c r="G7" s="61" t="s">
        <v>415</v>
      </c>
      <c r="H7" s="62" t="s">
        <v>416</v>
      </c>
      <c r="I7" s="63" t="s">
        <v>417</v>
      </c>
      <c r="J7" s="453" t="s">
        <v>364</v>
      </c>
    </row>
    <row r="8" spans="2:10" ht="22.5" customHeight="1">
      <c r="B8" s="59" t="s">
        <v>124</v>
      </c>
      <c r="C8" s="450" t="s">
        <v>418</v>
      </c>
      <c r="D8" s="451"/>
      <c r="E8" s="452"/>
      <c r="F8" s="454"/>
      <c r="G8" s="450" t="s">
        <v>419</v>
      </c>
      <c r="H8" s="451"/>
      <c r="I8" s="452"/>
      <c r="J8" s="454"/>
    </row>
    <row r="9" spans="2:10" ht="30" customHeight="1" hidden="1">
      <c r="B9" s="59">
        <v>0.4583333333333333</v>
      </c>
      <c r="C9" s="61" t="str">
        <f>'[1]予選記入用'!D36</f>
        <v>長尾</v>
      </c>
      <c r="D9" s="62" t="s">
        <v>420</v>
      </c>
      <c r="E9" s="63" t="str">
        <f>'[1]予選記入用'!N36</f>
        <v>枚方津田</v>
      </c>
      <c r="F9" s="453" t="str">
        <f>E7</f>
        <v>牧野</v>
      </c>
      <c r="G9" s="61" t="str">
        <f>'[1]予選記入用'!I36</f>
        <v>門真西</v>
      </c>
      <c r="H9" s="62" t="s">
        <v>420</v>
      </c>
      <c r="I9" s="63" t="str">
        <f>'[1]予選記入用'!S36</f>
        <v>香里丘</v>
      </c>
      <c r="J9" s="453" t="str">
        <f>I7</f>
        <v>枚方津田</v>
      </c>
    </row>
    <row r="10" spans="2:10" ht="22.5" customHeight="1" hidden="1">
      <c r="B10" s="59" t="s">
        <v>124</v>
      </c>
      <c r="C10" s="450" t="s">
        <v>421</v>
      </c>
      <c r="D10" s="451"/>
      <c r="E10" s="452"/>
      <c r="F10" s="454"/>
      <c r="G10" s="450" t="s">
        <v>422</v>
      </c>
      <c r="H10" s="451"/>
      <c r="I10" s="452"/>
      <c r="J10" s="454"/>
    </row>
    <row r="11" spans="2:10" ht="22.5" customHeight="1">
      <c r="B11" s="388" t="s">
        <v>40</v>
      </c>
      <c r="C11" s="389"/>
      <c r="D11" s="389"/>
      <c r="E11" s="389"/>
      <c r="F11" s="389"/>
      <c r="G11" s="389"/>
      <c r="H11" s="389"/>
      <c r="I11" s="389"/>
      <c r="J11" s="390"/>
    </row>
    <row r="12" spans="2:10" ht="30" customHeight="1">
      <c r="B12" s="59">
        <v>0.5416666666666666</v>
      </c>
      <c r="C12" s="61" t="s">
        <v>423</v>
      </c>
      <c r="D12" s="62" t="s">
        <v>409</v>
      </c>
      <c r="E12" s="63" t="s">
        <v>424</v>
      </c>
      <c r="F12" s="453" t="s">
        <v>425</v>
      </c>
      <c r="G12" s="61" t="s">
        <v>79</v>
      </c>
      <c r="H12" s="62" t="s">
        <v>409</v>
      </c>
      <c r="I12" s="63" t="s">
        <v>78</v>
      </c>
      <c r="J12" s="453" t="s">
        <v>12</v>
      </c>
    </row>
    <row r="13" spans="2:10" ht="22.5" customHeight="1">
      <c r="B13" s="59" t="s">
        <v>124</v>
      </c>
      <c r="C13" s="450" t="s">
        <v>412</v>
      </c>
      <c r="D13" s="451"/>
      <c r="E13" s="452"/>
      <c r="F13" s="454"/>
      <c r="G13" s="450" t="s">
        <v>411</v>
      </c>
      <c r="H13" s="451"/>
      <c r="I13" s="452"/>
      <c r="J13" s="454"/>
    </row>
    <row r="14" spans="2:10" ht="30" customHeight="1">
      <c r="B14" s="59">
        <v>0.611111111111111</v>
      </c>
      <c r="C14" s="61" t="s">
        <v>426</v>
      </c>
      <c r="D14" s="62" t="s">
        <v>409</v>
      </c>
      <c r="E14" s="63" t="s">
        <v>427</v>
      </c>
      <c r="F14" s="453" t="s">
        <v>428</v>
      </c>
      <c r="G14" s="61" t="s">
        <v>80</v>
      </c>
      <c r="H14" s="62" t="s">
        <v>409</v>
      </c>
      <c r="I14" s="63" t="s">
        <v>81</v>
      </c>
      <c r="J14" s="453" t="s">
        <v>11</v>
      </c>
    </row>
    <row r="15" spans="2:10" ht="23.25" customHeight="1" thickBot="1">
      <c r="B15" s="295" t="s">
        <v>124</v>
      </c>
      <c r="C15" s="464" t="s">
        <v>429</v>
      </c>
      <c r="D15" s="465"/>
      <c r="E15" s="466"/>
      <c r="F15" s="462"/>
      <c r="G15" s="464" t="s">
        <v>430</v>
      </c>
      <c r="H15" s="465"/>
      <c r="I15" s="466"/>
      <c r="J15" s="462"/>
    </row>
    <row r="16" spans="2:10" ht="2.25" customHeight="1" hidden="1">
      <c r="B16" s="296">
        <v>0.625</v>
      </c>
      <c r="C16" s="297" t="str">
        <f>'[1]予選記入用'!D37</f>
        <v>旭</v>
      </c>
      <c r="D16" s="298" t="s">
        <v>431</v>
      </c>
      <c r="E16" s="299" t="str">
        <f>'[1]予選記入用'!S37</f>
        <v>芦間</v>
      </c>
      <c r="F16" s="468" t="str">
        <f>E14</f>
        <v>Ｂ②勝</v>
      </c>
      <c r="G16" s="297" t="str">
        <f>'[1]予選記入用'!I37</f>
        <v>市岡</v>
      </c>
      <c r="H16" s="298" t="s">
        <v>431</v>
      </c>
      <c r="I16" s="299" t="str">
        <f>'[1]予選記入用'!N37</f>
        <v>牧野</v>
      </c>
      <c r="J16" s="468" t="str">
        <f>I14</f>
        <v>Ｂ②負</v>
      </c>
    </row>
    <row r="17" spans="2:10" ht="19.5" hidden="1" thickBot="1">
      <c r="B17" s="201" t="s">
        <v>124</v>
      </c>
      <c r="C17" s="459" t="s">
        <v>432</v>
      </c>
      <c r="D17" s="460"/>
      <c r="E17" s="461"/>
      <c r="F17" s="462"/>
      <c r="G17" s="459" t="s">
        <v>418</v>
      </c>
      <c r="H17" s="410"/>
      <c r="I17" s="411"/>
      <c r="J17" s="462"/>
    </row>
    <row r="18" ht="12" customHeight="1"/>
    <row r="19" ht="24">
      <c r="B19" s="1" t="s">
        <v>242</v>
      </c>
    </row>
    <row r="20" spans="2:10" ht="24">
      <c r="B20" s="9" t="s">
        <v>433</v>
      </c>
      <c r="C20" s="2"/>
      <c r="D20" s="2"/>
      <c r="E20" s="2"/>
      <c r="F20" s="2"/>
      <c r="G20" s="3" t="s">
        <v>33</v>
      </c>
      <c r="H20" s="469" t="s">
        <v>434</v>
      </c>
      <c r="I20" s="469"/>
      <c r="J20" s="2" t="s">
        <v>34</v>
      </c>
    </row>
    <row r="21" spans="2:10" ht="13.5" customHeight="1" thickBot="1">
      <c r="B21" s="1"/>
      <c r="C21" s="2"/>
      <c r="D21" s="2"/>
      <c r="E21" s="1"/>
      <c r="F21" s="2"/>
      <c r="G21" s="3"/>
      <c r="H21" s="2"/>
      <c r="I21" s="2"/>
      <c r="J21" s="2"/>
    </row>
    <row r="22" spans="2:10" ht="22.5" customHeight="1">
      <c r="B22" s="54"/>
      <c r="C22" s="416" t="s">
        <v>406</v>
      </c>
      <c r="D22" s="417"/>
      <c r="E22" s="418"/>
      <c r="F22" s="55" t="s">
        <v>407</v>
      </c>
      <c r="G22" s="416" t="s">
        <v>408</v>
      </c>
      <c r="H22" s="417"/>
      <c r="I22" s="418"/>
      <c r="J22" s="56" t="s">
        <v>407</v>
      </c>
    </row>
    <row r="23" spans="2:10" ht="30" customHeight="1">
      <c r="B23" s="59">
        <v>0.375</v>
      </c>
      <c r="C23" s="61" t="s">
        <v>14</v>
      </c>
      <c r="D23" s="62" t="s">
        <v>416</v>
      </c>
      <c r="E23" s="63" t="s">
        <v>399</v>
      </c>
      <c r="F23" s="453" t="s">
        <v>182</v>
      </c>
      <c r="G23" s="61" t="s">
        <v>7</v>
      </c>
      <c r="H23" s="62" t="s">
        <v>409</v>
      </c>
      <c r="I23" s="63" t="s">
        <v>435</v>
      </c>
      <c r="J23" s="453" t="s">
        <v>5</v>
      </c>
    </row>
    <row r="24" spans="2:10" ht="22.5" customHeight="1">
      <c r="B24" s="59" t="s">
        <v>124</v>
      </c>
      <c r="C24" s="450" t="s">
        <v>436</v>
      </c>
      <c r="D24" s="451"/>
      <c r="E24" s="452"/>
      <c r="F24" s="454"/>
      <c r="G24" s="450" t="s">
        <v>437</v>
      </c>
      <c r="H24" s="451"/>
      <c r="I24" s="452"/>
      <c r="J24" s="454"/>
    </row>
    <row r="25" spans="2:10" ht="30" customHeight="1">
      <c r="B25" s="59">
        <v>0.4444444444444444</v>
      </c>
      <c r="C25" s="61" t="s">
        <v>9</v>
      </c>
      <c r="D25" s="62" t="s">
        <v>409</v>
      </c>
      <c r="E25" s="63" t="s">
        <v>21</v>
      </c>
      <c r="F25" s="453" t="s">
        <v>8</v>
      </c>
      <c r="G25" s="61" t="s">
        <v>22</v>
      </c>
      <c r="H25" s="62" t="s">
        <v>409</v>
      </c>
      <c r="I25" s="63" t="s">
        <v>434</v>
      </c>
      <c r="J25" s="453" t="s">
        <v>7</v>
      </c>
    </row>
    <row r="26" spans="2:10" ht="22.5" customHeight="1">
      <c r="B26" s="59" t="s">
        <v>124</v>
      </c>
      <c r="C26" s="450" t="s">
        <v>438</v>
      </c>
      <c r="D26" s="451"/>
      <c r="E26" s="452"/>
      <c r="F26" s="454"/>
      <c r="G26" s="450" t="s">
        <v>439</v>
      </c>
      <c r="H26" s="451"/>
      <c r="I26" s="452"/>
      <c r="J26" s="454"/>
    </row>
    <row r="27" spans="2:10" ht="30" customHeight="1">
      <c r="B27" s="59">
        <v>0.4791666666666667</v>
      </c>
      <c r="C27" s="61" t="s">
        <v>14</v>
      </c>
      <c r="D27" s="62" t="s">
        <v>416</v>
      </c>
      <c r="E27" s="63" t="s">
        <v>182</v>
      </c>
      <c r="F27" s="453" t="s">
        <v>399</v>
      </c>
      <c r="G27" s="61" t="s">
        <v>7</v>
      </c>
      <c r="H27" s="62" t="s">
        <v>409</v>
      </c>
      <c r="I27" s="63" t="s">
        <v>5</v>
      </c>
      <c r="J27" s="453" t="s">
        <v>440</v>
      </c>
    </row>
    <row r="28" spans="2:10" ht="22.5" customHeight="1">
      <c r="B28" s="59" t="s">
        <v>124</v>
      </c>
      <c r="C28" s="450" t="s">
        <v>441</v>
      </c>
      <c r="D28" s="451"/>
      <c r="E28" s="452"/>
      <c r="F28" s="470"/>
      <c r="G28" s="450" t="s">
        <v>442</v>
      </c>
      <c r="H28" s="451"/>
      <c r="I28" s="452"/>
      <c r="J28" s="467"/>
    </row>
    <row r="29" spans="2:10" ht="30" customHeight="1">
      <c r="B29" s="300">
        <v>0.548611111111111</v>
      </c>
      <c r="C29" s="61" t="s">
        <v>9</v>
      </c>
      <c r="D29" s="62" t="s">
        <v>409</v>
      </c>
      <c r="E29" s="63" t="s">
        <v>8</v>
      </c>
      <c r="F29" s="453" t="s">
        <v>434</v>
      </c>
      <c r="G29" s="61" t="s">
        <v>22</v>
      </c>
      <c r="H29" s="62" t="s">
        <v>409</v>
      </c>
      <c r="I29" s="63" t="s">
        <v>21</v>
      </c>
      <c r="J29" s="453" t="s">
        <v>14</v>
      </c>
    </row>
    <row r="30" spans="2:10" ht="22.5" customHeight="1">
      <c r="B30" s="300" t="s">
        <v>124</v>
      </c>
      <c r="C30" s="450" t="s">
        <v>443</v>
      </c>
      <c r="D30" s="451"/>
      <c r="E30" s="452"/>
      <c r="F30" s="454"/>
      <c r="G30" s="450" t="s">
        <v>444</v>
      </c>
      <c r="H30" s="451"/>
      <c r="I30" s="452"/>
      <c r="J30" s="454"/>
    </row>
    <row r="31" spans="2:10" ht="22.5" customHeight="1" hidden="1">
      <c r="B31" s="388" t="s">
        <v>40</v>
      </c>
      <c r="C31" s="389"/>
      <c r="D31" s="389"/>
      <c r="E31" s="389"/>
      <c r="F31" s="389"/>
      <c r="G31" s="389"/>
      <c r="H31" s="389"/>
      <c r="I31" s="389"/>
      <c r="J31" s="390"/>
    </row>
    <row r="32" spans="2:10" ht="30" customHeight="1">
      <c r="B32" s="59">
        <v>0.5833333333333334</v>
      </c>
      <c r="C32" s="61" t="s">
        <v>182</v>
      </c>
      <c r="D32" s="62" t="s">
        <v>445</v>
      </c>
      <c r="E32" s="63" t="s">
        <v>399</v>
      </c>
      <c r="F32" s="453" t="s">
        <v>9</v>
      </c>
      <c r="G32" s="61" t="s">
        <v>5</v>
      </c>
      <c r="H32" s="62" t="s">
        <v>446</v>
      </c>
      <c r="I32" s="63" t="s">
        <v>440</v>
      </c>
      <c r="J32" s="453" t="s">
        <v>21</v>
      </c>
    </row>
    <row r="33" spans="2:10" ht="22.5" customHeight="1">
      <c r="B33" s="204" t="s">
        <v>124</v>
      </c>
      <c r="C33" s="450" t="s">
        <v>447</v>
      </c>
      <c r="D33" s="451"/>
      <c r="E33" s="452"/>
      <c r="F33" s="454"/>
      <c r="G33" s="450" t="s">
        <v>448</v>
      </c>
      <c r="H33" s="451"/>
      <c r="I33" s="452"/>
      <c r="J33" s="454"/>
    </row>
    <row r="34" spans="2:10" ht="30" customHeight="1">
      <c r="B34" s="204">
        <v>0.6527777777777778</v>
      </c>
      <c r="C34" s="212" t="s">
        <v>8</v>
      </c>
      <c r="D34" s="213" t="s">
        <v>449</v>
      </c>
      <c r="E34" s="214" t="s">
        <v>434</v>
      </c>
      <c r="F34" s="453" t="s">
        <v>22</v>
      </c>
      <c r="G34" s="212"/>
      <c r="H34" s="213"/>
      <c r="I34" s="214"/>
      <c r="J34" s="453"/>
    </row>
    <row r="35" spans="2:10" ht="22.5" customHeight="1" thickBot="1">
      <c r="B35" s="201" t="s">
        <v>124</v>
      </c>
      <c r="C35" s="459" t="s">
        <v>450</v>
      </c>
      <c r="D35" s="410"/>
      <c r="E35" s="411"/>
      <c r="F35" s="462"/>
      <c r="G35" s="459"/>
      <c r="H35" s="410"/>
      <c r="I35" s="411"/>
      <c r="J35" s="462"/>
    </row>
    <row r="36" spans="1:10" ht="30" customHeight="1">
      <c r="A36" s="471" t="s">
        <v>451</v>
      </c>
      <c r="B36" s="471"/>
      <c r="C36" s="471"/>
      <c r="D36" s="471"/>
      <c r="E36" s="471"/>
      <c r="F36" s="471"/>
      <c r="G36" s="471"/>
      <c r="H36" s="471"/>
      <c r="I36" s="471"/>
      <c r="J36" s="471"/>
    </row>
    <row r="37" spans="2:10" ht="30" customHeight="1">
      <c r="B37" s="5"/>
      <c r="C37" s="7"/>
      <c r="D37" s="7"/>
      <c r="E37" s="7"/>
      <c r="F37" s="8"/>
      <c r="G37" s="7"/>
      <c r="H37" s="7"/>
      <c r="I37" s="7"/>
      <c r="J37" s="8"/>
    </row>
    <row r="38" spans="2:10" ht="30" customHeight="1">
      <c r="B38" s="5"/>
      <c r="C38" s="7"/>
      <c r="D38" s="7"/>
      <c r="E38" s="7"/>
      <c r="F38" s="8"/>
      <c r="G38" s="7"/>
      <c r="H38" s="7"/>
      <c r="I38" s="7"/>
      <c r="J38" s="8"/>
    </row>
  </sheetData>
  <sheetProtection/>
  <mergeCells count="57">
    <mergeCell ref="A36:J36"/>
    <mergeCell ref="F34:F35"/>
    <mergeCell ref="J34:J35"/>
    <mergeCell ref="C35:E35"/>
    <mergeCell ref="G35:I35"/>
    <mergeCell ref="C17:E17"/>
    <mergeCell ref="G17:I17"/>
    <mergeCell ref="J23:J24"/>
    <mergeCell ref="C24:E24"/>
    <mergeCell ref="G24:I24"/>
    <mergeCell ref="C22:E22"/>
    <mergeCell ref="J32:J33"/>
    <mergeCell ref="C33:E33"/>
    <mergeCell ref="G33:I33"/>
    <mergeCell ref="G30:I30"/>
    <mergeCell ref="F29:F30"/>
    <mergeCell ref="J29:J30"/>
    <mergeCell ref="C30:E30"/>
    <mergeCell ref="B31:J31"/>
    <mergeCell ref="F32:F33"/>
    <mergeCell ref="J27:J28"/>
    <mergeCell ref="F23:F24"/>
    <mergeCell ref="F16:F17"/>
    <mergeCell ref="J16:J17"/>
    <mergeCell ref="G28:I28"/>
    <mergeCell ref="H20:I20"/>
    <mergeCell ref="G22:I22"/>
    <mergeCell ref="G26:I26"/>
    <mergeCell ref="F27:F28"/>
    <mergeCell ref="F25:F26"/>
    <mergeCell ref="J25:J26"/>
    <mergeCell ref="C28:E28"/>
    <mergeCell ref="C26:E26"/>
    <mergeCell ref="B11:J11"/>
    <mergeCell ref="F12:F13"/>
    <mergeCell ref="J12:J13"/>
    <mergeCell ref="C13:E13"/>
    <mergeCell ref="G13:I13"/>
    <mergeCell ref="F14:F15"/>
    <mergeCell ref="J14:J15"/>
    <mergeCell ref="C15:E15"/>
    <mergeCell ref="G15:I15"/>
    <mergeCell ref="J5:J6"/>
    <mergeCell ref="C6:E6"/>
    <mergeCell ref="G6:I6"/>
    <mergeCell ref="F7:F8"/>
    <mergeCell ref="J7:J8"/>
    <mergeCell ref="C8:E8"/>
    <mergeCell ref="G8:I8"/>
    <mergeCell ref="F9:F10"/>
    <mergeCell ref="J9:J10"/>
    <mergeCell ref="C10:E10"/>
    <mergeCell ref="G10:I10"/>
    <mergeCell ref="H2:I2"/>
    <mergeCell ref="C4:E4"/>
    <mergeCell ref="G4:I4"/>
    <mergeCell ref="F5:F6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2"/>
  <sheetViews>
    <sheetView zoomScalePageLayoutView="0" workbookViewId="0" topLeftCell="A4">
      <selection activeCell="T27" sqref="T27"/>
    </sheetView>
  </sheetViews>
  <sheetFormatPr defaultColWidth="9.00390625" defaultRowHeight="13.5"/>
  <cols>
    <col min="1" max="32" width="2.75390625" style="11" customWidth="1"/>
    <col min="33" max="47" width="3.75390625" style="11" customWidth="1"/>
    <col min="48" max="16384" width="9.00390625" style="11" customWidth="1"/>
  </cols>
  <sheetData>
    <row r="1" ht="22.5" customHeight="1">
      <c r="B1" s="1" t="s">
        <v>243</v>
      </c>
    </row>
    <row r="2" ht="22.5" customHeight="1">
      <c r="B2" s="9" t="s">
        <v>300</v>
      </c>
    </row>
    <row r="3" spans="2:19" ht="22.5" customHeight="1">
      <c r="B3" s="9"/>
      <c r="J3" s="11" t="s">
        <v>71</v>
      </c>
      <c r="N3" s="487" t="s">
        <v>12</v>
      </c>
      <c r="O3" s="480"/>
      <c r="P3" s="480"/>
      <c r="Q3" s="480"/>
      <c r="R3" s="480"/>
      <c r="S3" s="488"/>
    </row>
    <row r="4" spans="16:24" ht="15" customHeight="1">
      <c r="P4" s="373">
        <v>52</v>
      </c>
      <c r="Q4" s="374">
        <v>68</v>
      </c>
      <c r="R4" s="36"/>
      <c r="S4" s="36"/>
      <c r="T4" s="36"/>
      <c r="U4" s="36"/>
      <c r="V4" s="36"/>
      <c r="W4" s="36"/>
      <c r="X4" s="36"/>
    </row>
    <row r="5" spans="16:24" ht="15" customHeight="1" thickBot="1">
      <c r="P5" s="36"/>
      <c r="Q5" s="375"/>
      <c r="R5" s="330"/>
      <c r="S5" s="330"/>
      <c r="T5" s="330"/>
      <c r="U5" s="330"/>
      <c r="V5" s="330"/>
      <c r="W5" s="330"/>
      <c r="X5" s="330"/>
    </row>
    <row r="6" spans="9:24" ht="15" customHeight="1">
      <c r="I6" s="317"/>
      <c r="J6" s="34"/>
      <c r="K6" s="34"/>
      <c r="L6" s="34"/>
      <c r="M6" s="34"/>
      <c r="N6" s="34"/>
      <c r="O6" s="34"/>
      <c r="P6" s="34"/>
      <c r="Q6" s="36"/>
      <c r="R6" s="36"/>
      <c r="S6" s="36"/>
      <c r="T6" s="36"/>
      <c r="U6" s="36"/>
      <c r="V6" s="36"/>
      <c r="W6" s="36"/>
      <c r="X6" s="319"/>
    </row>
    <row r="7" spans="9:24" ht="15" customHeight="1">
      <c r="I7" s="318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19"/>
    </row>
    <row r="8" spans="9:24" ht="15" customHeight="1">
      <c r="I8" s="318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19"/>
    </row>
    <row r="9" spans="7:26" ht="22.5" customHeight="1" thickBot="1">
      <c r="G9" s="498" t="s">
        <v>364</v>
      </c>
      <c r="H9" s="478"/>
      <c r="I9" s="478"/>
      <c r="J9" s="499"/>
      <c r="L9" s="498" t="s">
        <v>4</v>
      </c>
      <c r="M9" s="480"/>
      <c r="N9" s="480"/>
      <c r="O9" s="488"/>
      <c r="R9" s="487" t="s">
        <v>13</v>
      </c>
      <c r="S9" s="480"/>
      <c r="T9" s="480"/>
      <c r="U9" s="499"/>
      <c r="W9" s="498" t="s">
        <v>12</v>
      </c>
      <c r="X9" s="478"/>
      <c r="Y9" s="478"/>
      <c r="Z9" s="499"/>
    </row>
    <row r="10" spans="5:28" ht="15" customHeight="1">
      <c r="E10" s="33"/>
      <c r="F10" s="34"/>
      <c r="G10" s="491" t="s">
        <v>456</v>
      </c>
      <c r="H10" s="491"/>
      <c r="I10" s="491"/>
      <c r="J10" s="491"/>
      <c r="K10" s="320"/>
      <c r="L10" s="321"/>
      <c r="M10" s="318"/>
      <c r="N10" s="40" t="s">
        <v>70</v>
      </c>
      <c r="O10" s="36"/>
      <c r="P10" s="36"/>
      <c r="Q10" s="36"/>
      <c r="R10" s="376"/>
      <c r="S10" s="36"/>
      <c r="T10" s="36"/>
      <c r="U10" s="33"/>
      <c r="V10" s="34"/>
      <c r="W10" s="491" t="s">
        <v>457</v>
      </c>
      <c r="X10" s="491"/>
      <c r="Y10" s="491"/>
      <c r="Z10" s="491"/>
      <c r="AA10" s="320"/>
      <c r="AB10" s="321"/>
    </row>
    <row r="11" spans="5:28" ht="15" customHeight="1">
      <c r="E11" s="35"/>
      <c r="F11" s="36"/>
      <c r="G11" s="36"/>
      <c r="H11" s="497" t="s">
        <v>76</v>
      </c>
      <c r="I11" s="497"/>
      <c r="J11" s="36"/>
      <c r="K11" s="42"/>
      <c r="L11" s="322"/>
      <c r="M11" s="323"/>
      <c r="N11" s="42"/>
      <c r="O11" s="498" t="s">
        <v>13</v>
      </c>
      <c r="P11" s="478"/>
      <c r="Q11" s="478"/>
      <c r="R11" s="499"/>
      <c r="S11" s="42"/>
      <c r="T11" s="42"/>
      <c r="U11" s="43"/>
      <c r="V11" s="42"/>
      <c r="W11" s="36"/>
      <c r="X11" s="497" t="s">
        <v>77</v>
      </c>
      <c r="Y11" s="497"/>
      <c r="Z11" s="36"/>
      <c r="AA11" s="36"/>
      <c r="AB11" s="319"/>
    </row>
    <row r="12" spans="5:28" ht="15" customHeight="1">
      <c r="E12" s="35"/>
      <c r="F12" s="36"/>
      <c r="G12" s="36"/>
      <c r="H12" s="36"/>
      <c r="I12" s="36"/>
      <c r="J12" s="36"/>
      <c r="K12" s="40"/>
      <c r="L12" s="324"/>
      <c r="M12" s="318"/>
      <c r="N12" s="36"/>
      <c r="O12" s="494"/>
      <c r="P12" s="495"/>
      <c r="Q12" s="495"/>
      <c r="R12" s="496"/>
      <c r="S12" s="36"/>
      <c r="T12" s="36"/>
      <c r="U12" s="35"/>
      <c r="V12" s="36"/>
      <c r="W12" s="36"/>
      <c r="X12" s="36"/>
      <c r="Y12" s="36"/>
      <c r="Z12" s="36"/>
      <c r="AA12" s="40"/>
      <c r="AB12" s="324"/>
    </row>
    <row r="13" spans="3:30" ht="22.5" customHeight="1" thickBot="1">
      <c r="C13" s="489" t="s">
        <v>4</v>
      </c>
      <c r="D13" s="472"/>
      <c r="E13" s="472"/>
      <c r="F13" s="490"/>
      <c r="K13" s="489" t="s">
        <v>364</v>
      </c>
      <c r="L13" s="472"/>
      <c r="M13" s="472"/>
      <c r="N13" s="490"/>
      <c r="P13" s="370">
        <v>38</v>
      </c>
      <c r="Q13" s="370">
        <v>48</v>
      </c>
      <c r="S13" s="489" t="s">
        <v>13</v>
      </c>
      <c r="T13" s="472"/>
      <c r="U13" s="472"/>
      <c r="V13" s="490"/>
      <c r="AA13" s="489" t="s">
        <v>12</v>
      </c>
      <c r="AB13" s="472"/>
      <c r="AC13" s="472"/>
      <c r="AD13" s="490"/>
    </row>
    <row r="14" spans="3:30" ht="15" customHeight="1">
      <c r="C14" s="500" t="s">
        <v>458</v>
      </c>
      <c r="D14" s="491"/>
      <c r="E14" s="491"/>
      <c r="F14" s="492"/>
      <c r="G14" s="36"/>
      <c r="H14" s="36"/>
      <c r="I14" s="36"/>
      <c r="J14" s="319"/>
      <c r="K14" s="491" t="s">
        <v>459</v>
      </c>
      <c r="L14" s="491"/>
      <c r="M14" s="491"/>
      <c r="N14" s="492"/>
      <c r="S14" s="493" t="s">
        <v>460</v>
      </c>
      <c r="T14" s="491"/>
      <c r="U14" s="491"/>
      <c r="V14" s="491"/>
      <c r="W14" s="318"/>
      <c r="X14" s="36"/>
      <c r="Y14" s="36"/>
      <c r="Z14" s="36"/>
      <c r="AA14" s="493" t="s">
        <v>461</v>
      </c>
      <c r="AB14" s="491"/>
      <c r="AC14" s="491"/>
      <c r="AD14" s="504"/>
    </row>
    <row r="15" spans="3:30" ht="15" customHeight="1">
      <c r="C15" s="318"/>
      <c r="D15" s="497" t="s">
        <v>72</v>
      </c>
      <c r="E15" s="497"/>
      <c r="F15" s="32"/>
      <c r="G15" s="36"/>
      <c r="H15" s="36"/>
      <c r="I15" s="36"/>
      <c r="J15" s="319"/>
      <c r="K15" s="36"/>
      <c r="L15" s="497" t="s">
        <v>73</v>
      </c>
      <c r="M15" s="497"/>
      <c r="N15" s="32"/>
      <c r="S15" s="35"/>
      <c r="T15" s="497" t="s">
        <v>74</v>
      </c>
      <c r="U15" s="497"/>
      <c r="V15" s="36"/>
      <c r="W15" s="318"/>
      <c r="X15" s="36"/>
      <c r="Y15" s="36"/>
      <c r="Z15" s="36"/>
      <c r="AA15" s="35"/>
      <c r="AB15" s="497" t="s">
        <v>75</v>
      </c>
      <c r="AC15" s="497"/>
      <c r="AD15" s="319"/>
    </row>
    <row r="16" spans="3:30" ht="15" customHeight="1">
      <c r="C16" s="325"/>
      <c r="D16" s="40"/>
      <c r="E16" s="40"/>
      <c r="F16" s="326"/>
      <c r="G16" s="40"/>
      <c r="H16" s="40"/>
      <c r="I16" s="40"/>
      <c r="J16" s="324"/>
      <c r="K16" s="36"/>
      <c r="L16" s="36"/>
      <c r="M16" s="36"/>
      <c r="N16" s="32"/>
      <c r="S16" s="35"/>
      <c r="T16" s="36"/>
      <c r="U16" s="36"/>
      <c r="V16" s="36"/>
      <c r="W16" s="325"/>
      <c r="X16" s="40"/>
      <c r="Y16" s="40"/>
      <c r="Z16" s="40"/>
      <c r="AA16" s="327"/>
      <c r="AB16" s="40"/>
      <c r="AC16" s="40"/>
      <c r="AD16" s="324"/>
    </row>
    <row r="17" spans="1:32" ht="22.5" customHeight="1">
      <c r="A17" s="487" t="str">
        <f>'[2]順位記入用'!D32</f>
        <v>長尾</v>
      </c>
      <c r="B17" s="480"/>
      <c r="C17" s="480"/>
      <c r="D17" s="488"/>
      <c r="E17" s="487" t="str">
        <f>'[2]順位記入用'!I35</f>
        <v>旭</v>
      </c>
      <c r="F17" s="480"/>
      <c r="G17" s="480"/>
      <c r="H17" s="488"/>
      <c r="I17" s="487" t="str">
        <f>'[2]順位記入用'!I33</f>
        <v>芦間</v>
      </c>
      <c r="J17" s="480"/>
      <c r="K17" s="480"/>
      <c r="L17" s="488"/>
      <c r="M17" s="487" t="str">
        <f>'[2]順位記入用'!D35</f>
        <v>香里丘</v>
      </c>
      <c r="N17" s="480"/>
      <c r="O17" s="480"/>
      <c r="P17" s="488"/>
      <c r="Q17" s="487" t="str">
        <f>'[2]順位記入用'!D34</f>
        <v>門真西</v>
      </c>
      <c r="R17" s="480"/>
      <c r="S17" s="480"/>
      <c r="T17" s="488"/>
      <c r="U17" s="487" t="str">
        <f>'[2]順位記入用'!I32</f>
        <v>牧野</v>
      </c>
      <c r="V17" s="480"/>
      <c r="W17" s="480"/>
      <c r="X17" s="488"/>
      <c r="Y17" s="487" t="str">
        <f>'[2]順位記入用'!I34</f>
        <v>市岡</v>
      </c>
      <c r="Z17" s="480"/>
      <c r="AA17" s="480"/>
      <c r="AB17" s="488"/>
      <c r="AC17" s="487" t="str">
        <f>'[2]順位記入用'!D33</f>
        <v>枚方津田</v>
      </c>
      <c r="AD17" s="480"/>
      <c r="AE17" s="480"/>
      <c r="AF17" s="488"/>
    </row>
    <row r="18" spans="3:30" ht="22.5" customHeight="1">
      <c r="C18" s="487" t="s">
        <v>11</v>
      </c>
      <c r="D18" s="480"/>
      <c r="E18" s="480"/>
      <c r="F18" s="488"/>
      <c r="K18" s="487" t="s">
        <v>462</v>
      </c>
      <c r="L18" s="480"/>
      <c r="M18" s="480"/>
      <c r="N18" s="488"/>
      <c r="S18" s="487" t="s">
        <v>16</v>
      </c>
      <c r="T18" s="480"/>
      <c r="U18" s="480"/>
      <c r="V18" s="488"/>
      <c r="AA18" s="487" t="s">
        <v>17</v>
      </c>
      <c r="AB18" s="480"/>
      <c r="AC18" s="480"/>
      <c r="AD18" s="488"/>
    </row>
    <row r="19" spans="5:28" ht="15" customHeight="1">
      <c r="E19" s="35"/>
      <c r="F19" s="36"/>
      <c r="G19" s="36"/>
      <c r="H19" s="497" t="s">
        <v>463</v>
      </c>
      <c r="I19" s="497"/>
      <c r="J19" s="36"/>
      <c r="K19" s="42"/>
      <c r="L19" s="322"/>
      <c r="U19" s="35"/>
      <c r="V19" s="36"/>
      <c r="W19" s="36"/>
      <c r="X19" s="497" t="s">
        <v>464</v>
      </c>
      <c r="Y19" s="497"/>
      <c r="Z19" s="36"/>
      <c r="AA19" s="42"/>
      <c r="AB19" s="322"/>
    </row>
    <row r="20" spans="5:28" ht="15" customHeight="1" thickBot="1">
      <c r="E20" s="44"/>
      <c r="F20" s="45"/>
      <c r="G20" s="502" t="s">
        <v>465</v>
      </c>
      <c r="H20" s="502"/>
      <c r="I20" s="502"/>
      <c r="J20" s="502"/>
      <c r="K20" s="328"/>
      <c r="L20" s="329"/>
      <c r="M20" s="42"/>
      <c r="N20" s="42"/>
      <c r="O20" s="42"/>
      <c r="P20" s="42"/>
      <c r="Q20" s="42"/>
      <c r="R20" s="42"/>
      <c r="S20" s="42"/>
      <c r="T20" s="42"/>
      <c r="U20" s="47"/>
      <c r="V20" s="46"/>
      <c r="W20" s="502" t="s">
        <v>466</v>
      </c>
      <c r="X20" s="502"/>
      <c r="Y20" s="502"/>
      <c r="Z20" s="502"/>
      <c r="AA20" s="330"/>
      <c r="AB20" s="331"/>
    </row>
    <row r="21" spans="7:26" ht="22.5" customHeight="1">
      <c r="G21" s="494" t="s">
        <v>467</v>
      </c>
      <c r="H21" s="495"/>
      <c r="I21" s="495"/>
      <c r="J21" s="496"/>
      <c r="L21" s="494" t="s">
        <v>11</v>
      </c>
      <c r="M21" s="480"/>
      <c r="N21" s="480"/>
      <c r="O21" s="499"/>
      <c r="P21" s="52"/>
      <c r="Q21" s="41"/>
      <c r="R21" s="487" t="s">
        <v>16</v>
      </c>
      <c r="S21" s="480"/>
      <c r="T21" s="480"/>
      <c r="U21" s="496"/>
      <c r="W21" s="494" t="s">
        <v>17</v>
      </c>
      <c r="X21" s="495"/>
      <c r="Y21" s="495"/>
      <c r="Z21" s="496"/>
    </row>
    <row r="22" spans="9:24" ht="15" customHeight="1">
      <c r="I22" s="318"/>
      <c r="J22" s="36"/>
      <c r="K22" s="36"/>
      <c r="L22" s="36" t="s">
        <v>68</v>
      </c>
      <c r="M22" s="36"/>
      <c r="N22" s="36"/>
      <c r="O22" s="498" t="s">
        <v>16</v>
      </c>
      <c r="P22" s="478"/>
      <c r="Q22" s="478"/>
      <c r="R22" s="499"/>
      <c r="S22" s="36"/>
      <c r="T22" s="36"/>
      <c r="U22" s="36"/>
      <c r="V22" s="36"/>
      <c r="W22" s="36"/>
      <c r="X22" s="319"/>
    </row>
    <row r="23" spans="9:24" ht="15" customHeight="1" thickBot="1">
      <c r="I23" s="318"/>
      <c r="J23" s="36"/>
      <c r="K23" s="36"/>
      <c r="L23" s="36"/>
      <c r="M23" s="36"/>
      <c r="N23" s="36"/>
      <c r="O23" s="501"/>
      <c r="P23" s="497"/>
      <c r="Q23" s="502"/>
      <c r="R23" s="503"/>
      <c r="S23" s="45"/>
      <c r="T23" s="45"/>
      <c r="U23" s="45"/>
      <c r="V23" s="45"/>
      <c r="W23" s="45"/>
      <c r="X23" s="332"/>
    </row>
    <row r="24" spans="9:17" ht="15" customHeight="1">
      <c r="I24" s="320"/>
      <c r="J24" s="320"/>
      <c r="K24" s="320"/>
      <c r="L24" s="320"/>
      <c r="M24" s="320"/>
      <c r="N24" s="320"/>
      <c r="O24" s="320"/>
      <c r="P24" s="372">
        <v>29</v>
      </c>
      <c r="Q24" s="370">
        <v>86</v>
      </c>
    </row>
    <row r="25" spans="16:17" ht="15" customHeight="1">
      <c r="P25" s="371">
        <v>60</v>
      </c>
      <c r="Q25" s="370">
        <v>58</v>
      </c>
    </row>
    <row r="26" spans="11:18" ht="22.5" customHeight="1">
      <c r="K26" s="11" t="s">
        <v>69</v>
      </c>
      <c r="O26" s="487" t="s">
        <v>516</v>
      </c>
      <c r="P26" s="480"/>
      <c r="Q26" s="480"/>
      <c r="R26" s="488"/>
    </row>
    <row r="27" ht="36.75" customHeight="1"/>
    <row r="28" ht="22.5" customHeight="1">
      <c r="B28" s="1" t="s">
        <v>244</v>
      </c>
    </row>
    <row r="29" spans="2:30" ht="22.5" customHeight="1">
      <c r="B29" s="48" t="s">
        <v>301</v>
      </c>
      <c r="T29" s="9" t="s">
        <v>33</v>
      </c>
      <c r="U29" s="49"/>
      <c r="V29" s="49"/>
      <c r="W29" s="469" t="s">
        <v>12</v>
      </c>
      <c r="X29" s="469"/>
      <c r="Y29" s="469"/>
      <c r="Z29" s="469"/>
      <c r="AA29" s="469"/>
      <c r="AB29" s="469"/>
      <c r="AC29" s="469"/>
      <c r="AD29" s="9" t="s">
        <v>34</v>
      </c>
    </row>
    <row r="30" ht="22.5" customHeight="1" thickBot="1"/>
    <row r="31" spans="2:37" ht="22.5" customHeight="1">
      <c r="B31" s="486"/>
      <c r="C31" s="400"/>
      <c r="D31" s="400"/>
      <c r="E31" s="400"/>
      <c r="F31" s="486" t="s">
        <v>468</v>
      </c>
      <c r="G31" s="400"/>
      <c r="H31" s="400"/>
      <c r="I31" s="400"/>
      <c r="J31" s="400"/>
      <c r="K31" s="400"/>
      <c r="L31" s="400"/>
      <c r="M31" s="400"/>
      <c r="N31" s="400"/>
      <c r="O31" s="391"/>
      <c r="P31" s="400" t="s">
        <v>469</v>
      </c>
      <c r="Q31" s="400"/>
      <c r="R31" s="400"/>
      <c r="S31" s="486" t="s">
        <v>470</v>
      </c>
      <c r="T31" s="400"/>
      <c r="U31" s="400"/>
      <c r="V31" s="400"/>
      <c r="W31" s="400"/>
      <c r="X31" s="400"/>
      <c r="Y31" s="400"/>
      <c r="Z31" s="400"/>
      <c r="AA31" s="400"/>
      <c r="AB31" s="391"/>
      <c r="AC31" s="400" t="s">
        <v>469</v>
      </c>
      <c r="AD31" s="400"/>
      <c r="AE31" s="391"/>
      <c r="AK31" s="11" t="s">
        <v>471</v>
      </c>
    </row>
    <row r="32" spans="2:40" ht="22.5" customHeight="1">
      <c r="B32" s="483">
        <v>0.375</v>
      </c>
      <c r="C32" s="480"/>
      <c r="D32" s="480"/>
      <c r="E32" s="480"/>
      <c r="F32" s="484" t="str">
        <f>A17</f>
        <v>長尾</v>
      </c>
      <c r="G32" s="480"/>
      <c r="H32" s="480"/>
      <c r="I32" s="480"/>
      <c r="J32" s="480" t="s">
        <v>472</v>
      </c>
      <c r="K32" s="480"/>
      <c r="L32" s="480" t="str">
        <f>E17</f>
        <v>旭</v>
      </c>
      <c r="M32" s="480"/>
      <c r="N32" s="480"/>
      <c r="O32" s="485"/>
      <c r="P32" s="480" t="str">
        <f>F33</f>
        <v>門真西</v>
      </c>
      <c r="Q32" s="480"/>
      <c r="R32" s="480"/>
      <c r="S32" s="484" t="str">
        <f>I17</f>
        <v>芦間</v>
      </c>
      <c r="T32" s="480"/>
      <c r="U32" s="480"/>
      <c r="V32" s="480"/>
      <c r="W32" s="480" t="s">
        <v>472</v>
      </c>
      <c r="X32" s="480"/>
      <c r="Y32" s="480" t="str">
        <f>M17</f>
        <v>香里丘</v>
      </c>
      <c r="Z32" s="480"/>
      <c r="AA32" s="480"/>
      <c r="AB32" s="485"/>
      <c r="AC32" s="480" t="str">
        <f>S33</f>
        <v>市岡</v>
      </c>
      <c r="AD32" s="480"/>
      <c r="AE32" s="485"/>
      <c r="AG32" s="11" t="s">
        <v>473</v>
      </c>
      <c r="AI32" s="11" t="s">
        <v>93</v>
      </c>
      <c r="AK32" s="333" t="s">
        <v>474</v>
      </c>
      <c r="AN32" s="333"/>
    </row>
    <row r="33" spans="2:37" ht="22.5" customHeight="1">
      <c r="B33" s="483">
        <v>0.4444444444444444</v>
      </c>
      <c r="C33" s="480"/>
      <c r="D33" s="480"/>
      <c r="E33" s="480"/>
      <c r="F33" s="484" t="str">
        <f>Q17</f>
        <v>門真西</v>
      </c>
      <c r="G33" s="480"/>
      <c r="H33" s="480"/>
      <c r="I33" s="480"/>
      <c r="J33" s="480" t="s">
        <v>23</v>
      </c>
      <c r="K33" s="480"/>
      <c r="L33" s="480" t="str">
        <f>U17</f>
        <v>牧野</v>
      </c>
      <c r="M33" s="480"/>
      <c r="N33" s="480"/>
      <c r="O33" s="485"/>
      <c r="P33" s="480" t="str">
        <f>F32</f>
        <v>長尾</v>
      </c>
      <c r="Q33" s="480"/>
      <c r="R33" s="480"/>
      <c r="S33" s="484" t="str">
        <f>Y17</f>
        <v>市岡</v>
      </c>
      <c r="T33" s="480"/>
      <c r="U33" s="480"/>
      <c r="V33" s="480"/>
      <c r="W33" s="480" t="s">
        <v>23</v>
      </c>
      <c r="X33" s="480"/>
      <c r="Y33" s="480" t="str">
        <f>AC17</f>
        <v>枚方津田</v>
      </c>
      <c r="Z33" s="480"/>
      <c r="AA33" s="480"/>
      <c r="AB33" s="485"/>
      <c r="AC33" s="480" t="str">
        <f>S32</f>
        <v>芦間</v>
      </c>
      <c r="AD33" s="480"/>
      <c r="AE33" s="485"/>
      <c r="AG33" s="11" t="s">
        <v>475</v>
      </c>
      <c r="AI33" s="11" t="s">
        <v>476</v>
      </c>
      <c r="AK33" s="333" t="s">
        <v>477</v>
      </c>
    </row>
    <row r="34" spans="2:37" ht="22.5" customHeight="1">
      <c r="B34" s="483"/>
      <c r="C34" s="480"/>
      <c r="D34" s="480"/>
      <c r="E34" s="480"/>
      <c r="F34" s="484"/>
      <c r="G34" s="480"/>
      <c r="H34" s="480"/>
      <c r="I34" s="480"/>
      <c r="J34" s="480"/>
      <c r="K34" s="480"/>
      <c r="L34" s="480"/>
      <c r="M34" s="480"/>
      <c r="N34" s="480"/>
      <c r="O34" s="485"/>
      <c r="P34" s="480"/>
      <c r="Q34" s="480"/>
      <c r="R34" s="480"/>
      <c r="S34" s="484"/>
      <c r="T34" s="480"/>
      <c r="U34" s="480"/>
      <c r="V34" s="480"/>
      <c r="W34" s="480"/>
      <c r="X34" s="480"/>
      <c r="Y34" s="480"/>
      <c r="Z34" s="480"/>
      <c r="AA34" s="480"/>
      <c r="AB34" s="485"/>
      <c r="AC34" s="480"/>
      <c r="AD34" s="480"/>
      <c r="AE34" s="485"/>
      <c r="AG34" s="11" t="s">
        <v>305</v>
      </c>
      <c r="AK34" s="333" t="s">
        <v>478</v>
      </c>
    </row>
    <row r="35" spans="2:37" ht="22.5" customHeight="1">
      <c r="B35" s="483">
        <v>0.5416666666666666</v>
      </c>
      <c r="C35" s="480"/>
      <c r="D35" s="480"/>
      <c r="E35" s="480"/>
      <c r="F35" s="484" t="str">
        <f>C13</f>
        <v>長尾</v>
      </c>
      <c r="G35" s="480"/>
      <c r="H35" s="480"/>
      <c r="I35" s="480"/>
      <c r="J35" s="480" t="s">
        <v>472</v>
      </c>
      <c r="K35" s="480"/>
      <c r="L35" s="480" t="str">
        <f>K13</f>
        <v>芦間</v>
      </c>
      <c r="M35" s="480"/>
      <c r="N35" s="480"/>
      <c r="O35" s="485"/>
      <c r="P35" s="480" t="str">
        <f>S18</f>
        <v>門真西</v>
      </c>
      <c r="Q35" s="480"/>
      <c r="R35" s="480"/>
      <c r="S35" s="484" t="str">
        <f>C18</f>
        <v>旭</v>
      </c>
      <c r="T35" s="480"/>
      <c r="U35" s="480"/>
      <c r="V35" s="480"/>
      <c r="W35" s="480" t="s">
        <v>472</v>
      </c>
      <c r="X35" s="480"/>
      <c r="Y35" s="480" t="str">
        <f>K18</f>
        <v>香里丘</v>
      </c>
      <c r="Z35" s="480"/>
      <c r="AA35" s="480"/>
      <c r="AB35" s="485"/>
      <c r="AC35" s="480" t="str">
        <f>AA18</f>
        <v>市岡</v>
      </c>
      <c r="AD35" s="480"/>
      <c r="AE35" s="485"/>
      <c r="AG35" s="11" t="s">
        <v>479</v>
      </c>
      <c r="AI35" s="11" t="s">
        <v>480</v>
      </c>
      <c r="AK35" s="333" t="s">
        <v>481</v>
      </c>
    </row>
    <row r="36" spans="2:37" ht="22.5" customHeight="1">
      <c r="B36" s="483"/>
      <c r="C36" s="480"/>
      <c r="D36" s="480"/>
      <c r="E36" s="480"/>
      <c r="F36" s="484"/>
      <c r="G36" s="480"/>
      <c r="H36" s="480"/>
      <c r="I36" s="480"/>
      <c r="J36" s="480"/>
      <c r="K36" s="480"/>
      <c r="L36" s="480"/>
      <c r="M36" s="480"/>
      <c r="N36" s="480"/>
      <c r="O36" s="485"/>
      <c r="P36" s="480"/>
      <c r="Q36" s="480"/>
      <c r="R36" s="480"/>
      <c r="S36" s="484"/>
      <c r="T36" s="480"/>
      <c r="U36" s="480"/>
      <c r="V36" s="480"/>
      <c r="W36" s="480"/>
      <c r="X36" s="480"/>
      <c r="Y36" s="480"/>
      <c r="Z36" s="480"/>
      <c r="AA36" s="480"/>
      <c r="AB36" s="485"/>
      <c r="AC36" s="480"/>
      <c r="AD36" s="480"/>
      <c r="AE36" s="485"/>
      <c r="AG36" s="11" t="s">
        <v>305</v>
      </c>
      <c r="AK36" s="11" t="s">
        <v>482</v>
      </c>
    </row>
    <row r="37" spans="2:37" ht="22.5" customHeight="1">
      <c r="B37" s="481">
        <v>0.638888888888889</v>
      </c>
      <c r="C37" s="478"/>
      <c r="D37" s="478"/>
      <c r="E37" s="478"/>
      <c r="F37" s="482" t="str">
        <f>S13</f>
        <v>牧野</v>
      </c>
      <c r="G37" s="478"/>
      <c r="H37" s="478"/>
      <c r="I37" s="478"/>
      <c r="J37" s="478" t="s">
        <v>472</v>
      </c>
      <c r="K37" s="478"/>
      <c r="L37" s="478" t="str">
        <f>AA13</f>
        <v>枚方津田</v>
      </c>
      <c r="M37" s="478"/>
      <c r="N37" s="478"/>
      <c r="O37" s="479"/>
      <c r="P37" s="478" t="str">
        <f>G9</f>
        <v>芦間</v>
      </c>
      <c r="Q37" s="478"/>
      <c r="R37" s="478"/>
      <c r="S37" s="482" t="str">
        <f>S18</f>
        <v>門真西</v>
      </c>
      <c r="T37" s="478"/>
      <c r="U37" s="478"/>
      <c r="V37" s="478"/>
      <c r="W37" s="478" t="s">
        <v>472</v>
      </c>
      <c r="X37" s="478"/>
      <c r="Y37" s="478" t="str">
        <f>AA18</f>
        <v>市岡</v>
      </c>
      <c r="Z37" s="478"/>
      <c r="AA37" s="478"/>
      <c r="AB37" s="479"/>
      <c r="AC37" s="478" t="str">
        <f>G21</f>
        <v>香里丘</v>
      </c>
      <c r="AD37" s="478"/>
      <c r="AE37" s="479"/>
      <c r="AG37" s="11" t="s">
        <v>483</v>
      </c>
      <c r="AI37" s="11" t="s">
        <v>484</v>
      </c>
      <c r="AK37" s="333" t="s">
        <v>485</v>
      </c>
    </row>
    <row r="38" spans="2:37" ht="22.5" customHeight="1" thickBot="1">
      <c r="B38" s="474"/>
      <c r="C38" s="472"/>
      <c r="D38" s="472"/>
      <c r="E38" s="472"/>
      <c r="F38" s="475"/>
      <c r="G38" s="472"/>
      <c r="H38" s="472"/>
      <c r="I38" s="472"/>
      <c r="J38" s="472"/>
      <c r="K38" s="472"/>
      <c r="L38" s="472"/>
      <c r="M38" s="472"/>
      <c r="N38" s="472"/>
      <c r="O38" s="473"/>
      <c r="P38" s="472"/>
      <c r="Q38" s="472"/>
      <c r="R38" s="472"/>
      <c r="S38" s="475"/>
      <c r="T38" s="472"/>
      <c r="U38" s="472"/>
      <c r="V38" s="472"/>
      <c r="W38" s="472"/>
      <c r="X38" s="472"/>
      <c r="Y38" s="472"/>
      <c r="Z38" s="472"/>
      <c r="AA38" s="472"/>
      <c r="AB38" s="473"/>
      <c r="AC38" s="472"/>
      <c r="AD38" s="472"/>
      <c r="AE38" s="473"/>
      <c r="AG38" s="11" t="s">
        <v>305</v>
      </c>
      <c r="AK38" s="11" t="s">
        <v>482</v>
      </c>
    </row>
    <row r="39" spans="2:31" ht="22.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2:31" ht="22.5" customHeight="1">
      <c r="B40" s="10"/>
      <c r="C40" s="12" t="s">
        <v>82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3:28" s="12" customFormat="1" ht="22.5" customHeight="1">
      <c r="C41" s="477" t="s">
        <v>71</v>
      </c>
      <c r="D41" s="477"/>
      <c r="E41" s="477"/>
      <c r="F41" s="477" t="str">
        <f>G9</f>
        <v>芦間</v>
      </c>
      <c r="G41" s="477"/>
      <c r="H41" s="477"/>
      <c r="I41" s="477"/>
      <c r="J41" s="477" t="s">
        <v>472</v>
      </c>
      <c r="K41" s="477"/>
      <c r="L41" s="477" t="str">
        <f>W9</f>
        <v>枚方津田</v>
      </c>
      <c r="M41" s="477"/>
      <c r="N41" s="477"/>
      <c r="O41" s="477"/>
      <c r="P41" s="477" t="s">
        <v>83</v>
      </c>
      <c r="Q41" s="477"/>
      <c r="R41" s="477"/>
      <c r="S41" s="477" t="str">
        <f>L9</f>
        <v>長尾</v>
      </c>
      <c r="T41" s="477"/>
      <c r="U41" s="477"/>
      <c r="V41" s="477"/>
      <c r="W41" s="477" t="s">
        <v>472</v>
      </c>
      <c r="X41" s="477"/>
      <c r="Y41" s="477" t="str">
        <f>R9</f>
        <v>牧野</v>
      </c>
      <c r="Z41" s="477"/>
      <c r="AA41" s="477"/>
      <c r="AB41" s="477"/>
    </row>
    <row r="42" spans="3:28" s="12" customFormat="1" ht="22.5" customHeight="1">
      <c r="C42" s="476" t="s">
        <v>84</v>
      </c>
      <c r="D42" s="476"/>
      <c r="E42" s="476"/>
      <c r="F42" s="476" t="str">
        <f>G21</f>
        <v>香里丘</v>
      </c>
      <c r="G42" s="476"/>
      <c r="H42" s="476"/>
      <c r="I42" s="476"/>
      <c r="J42" s="476" t="s">
        <v>472</v>
      </c>
      <c r="K42" s="476"/>
      <c r="L42" s="476" t="str">
        <f>W21</f>
        <v>市岡</v>
      </c>
      <c r="M42" s="476"/>
      <c r="N42" s="476"/>
      <c r="O42" s="476"/>
      <c r="P42" s="476" t="s">
        <v>85</v>
      </c>
      <c r="Q42" s="476"/>
      <c r="R42" s="476"/>
      <c r="S42" s="476" t="str">
        <f>L21</f>
        <v>旭</v>
      </c>
      <c r="T42" s="476"/>
      <c r="U42" s="476"/>
      <c r="V42" s="476"/>
      <c r="W42" s="476" t="s">
        <v>472</v>
      </c>
      <c r="X42" s="476"/>
      <c r="Y42" s="476" t="str">
        <f>R21</f>
        <v>門真西</v>
      </c>
      <c r="Z42" s="476"/>
      <c r="AA42" s="476"/>
      <c r="AB42" s="476"/>
    </row>
    <row r="43" s="12" customFormat="1" ht="22.5" customHeight="1"/>
    <row r="44" ht="22.5" customHeight="1"/>
    <row r="45" ht="22.5" customHeight="1"/>
    <row r="46" ht="22.5" customHeight="1"/>
  </sheetData>
  <sheetProtection/>
  <mergeCells count="129">
    <mergeCell ref="G20:J20"/>
    <mergeCell ref="W20:Z20"/>
    <mergeCell ref="D15:E15"/>
    <mergeCell ref="C18:F18"/>
    <mergeCell ref="H19:I19"/>
    <mergeCell ref="M17:P17"/>
    <mergeCell ref="K18:N18"/>
    <mergeCell ref="S18:V18"/>
    <mergeCell ref="L15:M15"/>
    <mergeCell ref="T15:U15"/>
    <mergeCell ref="N3:S3"/>
    <mergeCell ref="O11:R12"/>
    <mergeCell ref="G10:J10"/>
    <mergeCell ref="W10:Z10"/>
    <mergeCell ref="W9:Z9"/>
    <mergeCell ref="X11:Y11"/>
    <mergeCell ref="AC17:AF17"/>
    <mergeCell ref="L9:O9"/>
    <mergeCell ref="R9:U9"/>
    <mergeCell ref="AA14:AD14"/>
    <mergeCell ref="AB15:AC15"/>
    <mergeCell ref="AA13:AD13"/>
    <mergeCell ref="G21:J21"/>
    <mergeCell ref="L21:O21"/>
    <mergeCell ref="R21:U21"/>
    <mergeCell ref="O22:R23"/>
    <mergeCell ref="G9:J9"/>
    <mergeCell ref="C14:F14"/>
    <mergeCell ref="C13:F13"/>
    <mergeCell ref="K13:N13"/>
    <mergeCell ref="A17:D17"/>
    <mergeCell ref="E17:H17"/>
    <mergeCell ref="I17:L17"/>
    <mergeCell ref="H11:I11"/>
    <mergeCell ref="AA18:AD18"/>
    <mergeCell ref="W29:AC29"/>
    <mergeCell ref="O26:R26"/>
    <mergeCell ref="X19:Y19"/>
    <mergeCell ref="S13:V13"/>
    <mergeCell ref="K14:N14"/>
    <mergeCell ref="S14:V14"/>
    <mergeCell ref="W21:Z21"/>
    <mergeCell ref="Q17:T17"/>
    <mergeCell ref="U17:X17"/>
    <mergeCell ref="Y17:AB17"/>
    <mergeCell ref="AC33:AE33"/>
    <mergeCell ref="AC31:AE31"/>
    <mergeCell ref="P33:R33"/>
    <mergeCell ref="S33:V33"/>
    <mergeCell ref="W33:X33"/>
    <mergeCell ref="Y33:AB33"/>
    <mergeCell ref="W32:X32"/>
    <mergeCell ref="B31:E31"/>
    <mergeCell ref="L32:O32"/>
    <mergeCell ref="P32:R32"/>
    <mergeCell ref="S32:V32"/>
    <mergeCell ref="B32:E32"/>
    <mergeCell ref="F32:I32"/>
    <mergeCell ref="F31:O31"/>
    <mergeCell ref="S31:AB31"/>
    <mergeCell ref="P31:R31"/>
    <mergeCell ref="Y32:AB32"/>
    <mergeCell ref="AC32:AE32"/>
    <mergeCell ref="J32:K32"/>
    <mergeCell ref="B33:E33"/>
    <mergeCell ref="F33:I33"/>
    <mergeCell ref="J33:K33"/>
    <mergeCell ref="L33:O33"/>
    <mergeCell ref="AC34:AE34"/>
    <mergeCell ref="AC35:AE35"/>
    <mergeCell ref="P34:R34"/>
    <mergeCell ref="S34:V34"/>
    <mergeCell ref="W34:X34"/>
    <mergeCell ref="Y34:AB34"/>
    <mergeCell ref="B34:E34"/>
    <mergeCell ref="F34:I34"/>
    <mergeCell ref="J34:K34"/>
    <mergeCell ref="L34:O34"/>
    <mergeCell ref="S37:V37"/>
    <mergeCell ref="AC37:AE37"/>
    <mergeCell ref="W36:X36"/>
    <mergeCell ref="S36:V36"/>
    <mergeCell ref="Y36:AB36"/>
    <mergeCell ref="AC36:AE36"/>
    <mergeCell ref="P35:R35"/>
    <mergeCell ref="S35:V35"/>
    <mergeCell ref="W35:X35"/>
    <mergeCell ref="Y35:AB35"/>
    <mergeCell ref="B35:E35"/>
    <mergeCell ref="F35:I35"/>
    <mergeCell ref="J35:K35"/>
    <mergeCell ref="L35:O35"/>
    <mergeCell ref="P36:R36"/>
    <mergeCell ref="B37:E37"/>
    <mergeCell ref="F37:I37"/>
    <mergeCell ref="J37:K37"/>
    <mergeCell ref="L37:O37"/>
    <mergeCell ref="P37:R37"/>
    <mergeCell ref="B36:E36"/>
    <mergeCell ref="F36:I36"/>
    <mergeCell ref="J36:K36"/>
    <mergeCell ref="L36:O36"/>
    <mergeCell ref="Y37:AB37"/>
    <mergeCell ref="P41:R41"/>
    <mergeCell ref="J41:K41"/>
    <mergeCell ref="S41:V41"/>
    <mergeCell ref="W41:X41"/>
    <mergeCell ref="W37:X37"/>
    <mergeCell ref="L41:O41"/>
    <mergeCell ref="Y41:AB41"/>
    <mergeCell ref="S38:V38"/>
    <mergeCell ref="W38:X38"/>
    <mergeCell ref="S42:V42"/>
    <mergeCell ref="W42:X42"/>
    <mergeCell ref="Y42:AB42"/>
    <mergeCell ref="C41:E41"/>
    <mergeCell ref="F41:I41"/>
    <mergeCell ref="J42:K42"/>
    <mergeCell ref="C42:E42"/>
    <mergeCell ref="P42:R42"/>
    <mergeCell ref="F42:I42"/>
    <mergeCell ref="L42:O42"/>
    <mergeCell ref="AC38:AE38"/>
    <mergeCell ref="B38:E38"/>
    <mergeCell ref="F38:I38"/>
    <mergeCell ref="J38:K38"/>
    <mergeCell ref="L38:O38"/>
    <mergeCell ref="Y38:AB38"/>
    <mergeCell ref="P38:R38"/>
  </mergeCells>
  <printOptions/>
  <pageMargins left="0.66" right="0.66" top="0.48" bottom="0.35" header="0.36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N24"/>
  <sheetViews>
    <sheetView view="pageBreakPreview" zoomScaleNormal="75" zoomScaleSheetLayoutView="100" zoomScalePageLayoutView="0" workbookViewId="0" topLeftCell="A4">
      <selection activeCell="J17" sqref="J17:U23"/>
    </sheetView>
  </sheetViews>
  <sheetFormatPr defaultColWidth="9.00390625" defaultRowHeight="13.5"/>
  <cols>
    <col min="1" max="1" width="2.75390625" style="0" customWidth="1"/>
    <col min="2" max="2" width="10.00390625" style="0" customWidth="1"/>
    <col min="3" max="3" width="11.25390625" style="0" customWidth="1"/>
    <col min="4" max="4" width="8.75390625" style="0" customWidth="1"/>
    <col min="5" max="5" width="11.25390625" style="0" customWidth="1"/>
    <col min="6" max="6" width="8.75390625" style="0" customWidth="1"/>
    <col min="7" max="7" width="11.25390625" style="0" customWidth="1"/>
    <col min="8" max="8" width="8.75390625" style="0" customWidth="1"/>
    <col min="9" max="9" width="11.25390625" style="0" customWidth="1"/>
    <col min="10" max="10" width="8.75390625" style="0" customWidth="1"/>
    <col min="11" max="11" width="2.00390625" style="0" customWidth="1"/>
    <col min="12" max="12" width="7.50390625" style="0" customWidth="1"/>
    <col min="13" max="21" width="3.875" style="0" customWidth="1"/>
    <col min="22" max="25" width="2.625" style="0" customWidth="1"/>
    <col min="26" max="41" width="1.875" style="0" customWidth="1"/>
  </cols>
  <sheetData>
    <row r="1" ht="24">
      <c r="B1" s="1" t="s">
        <v>243</v>
      </c>
    </row>
    <row r="2" ht="21">
      <c r="B2" s="9" t="s">
        <v>308</v>
      </c>
    </row>
    <row r="3" ht="14.25" thickBot="1"/>
    <row r="4" spans="2:40" ht="23.25" customHeight="1" thickBot="1">
      <c r="B4" s="9" t="s">
        <v>309</v>
      </c>
      <c r="L4" s="51" t="s">
        <v>41</v>
      </c>
      <c r="M4" s="399" t="str">
        <f>L5</f>
        <v>交野</v>
      </c>
      <c r="N4" s="400"/>
      <c r="O4" s="392"/>
      <c r="P4" s="400" t="str">
        <f>L6</f>
        <v>緑風冠</v>
      </c>
      <c r="Q4" s="400"/>
      <c r="R4" s="400"/>
      <c r="S4" s="399" t="str">
        <f>L7</f>
        <v>皐が丘</v>
      </c>
      <c r="T4" s="400"/>
      <c r="U4" s="392"/>
      <c r="V4" s="71" t="s">
        <v>44</v>
      </c>
      <c r="W4" s="72" t="s">
        <v>45</v>
      </c>
      <c r="X4" s="72" t="s">
        <v>46</v>
      </c>
      <c r="Y4" s="73" t="s">
        <v>47</v>
      </c>
      <c r="AA4" s="251">
        <v>1</v>
      </c>
      <c r="AB4" s="251">
        <v>2</v>
      </c>
      <c r="AC4" s="251">
        <v>3</v>
      </c>
      <c r="AD4" s="251"/>
      <c r="AE4" s="251">
        <v>1</v>
      </c>
      <c r="AF4" s="251">
        <v>2</v>
      </c>
      <c r="AG4" s="251">
        <v>3</v>
      </c>
      <c r="AH4" s="251"/>
      <c r="AI4" s="251">
        <v>1</v>
      </c>
      <c r="AJ4" s="251">
        <v>2</v>
      </c>
      <c r="AK4" s="251">
        <v>3</v>
      </c>
      <c r="AL4" s="252"/>
      <c r="AM4" s="252"/>
      <c r="AN4" s="252"/>
    </row>
    <row r="5" spans="2:40" ht="23.25" customHeight="1" thickBot="1">
      <c r="B5" s="9"/>
      <c r="C5" s="525" t="str">
        <f>'順位記入用'!N33</f>
        <v>交野</v>
      </c>
      <c r="D5" s="525"/>
      <c r="E5" s="525" t="str">
        <f>'順位記入用'!N36</f>
        <v>緑風冠</v>
      </c>
      <c r="F5" s="525"/>
      <c r="G5" s="525" t="str">
        <f>'順位記入用'!S33</f>
        <v>皐が丘</v>
      </c>
      <c r="H5" s="525"/>
      <c r="L5" s="69" t="str">
        <f>C5</f>
        <v>交野</v>
      </c>
      <c r="M5" s="514"/>
      <c r="N5" s="515"/>
      <c r="O5" s="516"/>
      <c r="P5" s="301">
        <v>58</v>
      </c>
      <c r="Q5" s="301" t="str">
        <f>IF(P5&gt;R5,"○",IF(P5&lt;R5,"×",IF(P5=R5,"△","")))</f>
        <v>○</v>
      </c>
      <c r="R5" s="301">
        <v>32</v>
      </c>
      <c r="S5" s="302">
        <v>61</v>
      </c>
      <c r="T5" s="301" t="str">
        <f>IF(S5&gt;U5,"○",IF(S5&lt;U5,"×",IF(S5=U5,"△","")))</f>
        <v>○</v>
      </c>
      <c r="U5" s="303">
        <v>59</v>
      </c>
      <c r="V5" s="74">
        <f>SUM(AA5:AC5)</f>
        <v>2</v>
      </c>
      <c r="W5" s="75">
        <f>SUM(AE5:AG5)</f>
        <v>0</v>
      </c>
      <c r="X5" s="75">
        <f>SUM(AI5:AK5)</f>
        <v>0</v>
      </c>
      <c r="Y5" s="76">
        <v>1</v>
      </c>
      <c r="AA5" s="251">
        <f>IF(N5="○",1,"")</f>
      </c>
      <c r="AB5" s="251">
        <f>IF(Q5="○",1,"")</f>
        <v>1</v>
      </c>
      <c r="AC5" s="251">
        <f>IF(T5="○",1,"")</f>
        <v>1</v>
      </c>
      <c r="AD5" s="251"/>
      <c r="AE5" s="251">
        <f>IF(N5="×",1,"")</f>
      </c>
      <c r="AF5" s="251">
        <f>IF(Q5="×",1,"")</f>
      </c>
      <c r="AG5" s="251">
        <f>IF(T5="×",1,"")</f>
      </c>
      <c r="AH5" s="251"/>
      <c r="AI5" s="251">
        <f>IF(N5="△",1,"")</f>
      </c>
      <c r="AJ5" s="251">
        <f>IF(Q5="△",1,"")</f>
      </c>
      <c r="AK5" s="251">
        <f>IF(T5="△",1,"")</f>
      </c>
      <c r="AL5" s="252"/>
      <c r="AM5" s="252"/>
      <c r="AN5" s="252"/>
    </row>
    <row r="6" spans="2:40" ht="23.25" customHeight="1" thickBot="1">
      <c r="B6" s="9" t="s">
        <v>310</v>
      </c>
      <c r="L6" s="69" t="str">
        <f>E5</f>
        <v>緑風冠</v>
      </c>
      <c r="M6" s="302">
        <v>32</v>
      </c>
      <c r="N6" s="301" t="str">
        <f>IF(M6&gt;O6,"○",IF(M6&lt;O6,"×",IF(M6=O6,"△","")))</f>
        <v>×</v>
      </c>
      <c r="O6" s="303">
        <v>58</v>
      </c>
      <c r="P6" s="515"/>
      <c r="Q6" s="515"/>
      <c r="R6" s="515"/>
      <c r="S6" s="302">
        <v>36</v>
      </c>
      <c r="T6" s="301" t="str">
        <f>IF(S6&gt;U6,"○",IF(S6&lt;U6,"×",IF(S6=U6,"△","")))</f>
        <v>×</v>
      </c>
      <c r="U6" s="303">
        <v>62</v>
      </c>
      <c r="V6" s="74">
        <f>SUM(AA6:AC6)</f>
        <v>0</v>
      </c>
      <c r="W6" s="75">
        <f>SUM(AE6:AG6)</f>
        <v>2</v>
      </c>
      <c r="X6" s="75">
        <f>SUM(AI6:AK6)</f>
        <v>0</v>
      </c>
      <c r="Y6" s="76">
        <v>3</v>
      </c>
      <c r="AA6" s="251">
        <f>IF(I6="○",1,"")</f>
      </c>
      <c r="AB6" s="251">
        <f>IF(L6="○",1,"")</f>
      </c>
      <c r="AC6" s="251">
        <f>IF(O6="○",1,"")</f>
      </c>
      <c r="AD6" s="251"/>
      <c r="AE6" s="251">
        <f>IF(N6="×",1,"")</f>
        <v>1</v>
      </c>
      <c r="AF6" s="251">
        <f>IF(Q6="×",1,"")</f>
      </c>
      <c r="AG6" s="251">
        <f>IF(T6="×",1,"")</f>
        <v>1</v>
      </c>
      <c r="AH6" s="251"/>
      <c r="AI6" s="251">
        <f>IF(N6="△",1,"")</f>
      </c>
      <c r="AJ6" s="251">
        <f>IF(Q6="△",1,"")</f>
      </c>
      <c r="AK6" s="251">
        <f>IF(T6="△",1,"")</f>
      </c>
      <c r="AL6" s="252"/>
      <c r="AM6" s="252"/>
      <c r="AN6" s="252"/>
    </row>
    <row r="7" spans="3:40" ht="23.25" customHeight="1" thickBot="1">
      <c r="C7" s="526" t="str">
        <f>'順位記入用'!N34</f>
        <v>寝屋川</v>
      </c>
      <c r="D7" s="526"/>
      <c r="E7" s="526" t="str">
        <f>'順位記入用'!N35</f>
        <v>四條畷</v>
      </c>
      <c r="F7" s="526"/>
      <c r="G7" s="526" t="str">
        <f>'順位記入用'!S34</f>
        <v>なみはや</v>
      </c>
      <c r="H7" s="526"/>
      <c r="L7" s="70" t="str">
        <f>G5</f>
        <v>皐が丘</v>
      </c>
      <c r="M7" s="304">
        <v>59</v>
      </c>
      <c r="N7" s="305" t="str">
        <f>IF(M7&gt;O7,"○",IF(M7&lt;O7,"×",IF(M7=O7,"△","")))</f>
        <v>×</v>
      </c>
      <c r="O7" s="306">
        <v>61</v>
      </c>
      <c r="P7" s="305">
        <v>62</v>
      </c>
      <c r="Q7" s="305" t="str">
        <f>IF(P7&gt;R7,"○",IF(P7&lt;R7,"×",IF(P7=R7,"△","")))</f>
        <v>○</v>
      </c>
      <c r="R7" s="305">
        <v>36</v>
      </c>
      <c r="S7" s="517"/>
      <c r="T7" s="518"/>
      <c r="U7" s="519"/>
      <c r="V7" s="77">
        <v>1</v>
      </c>
      <c r="W7" s="78">
        <f>SUM(AE7:AG7)</f>
        <v>1</v>
      </c>
      <c r="X7" s="78">
        <f>SUM(AI7:AK7)</f>
        <v>0</v>
      </c>
      <c r="Y7" s="79">
        <v>2</v>
      </c>
      <c r="AA7" s="251">
        <f>IF(I7="○",1,"")</f>
      </c>
      <c r="AB7" s="251">
        <f>IF(L7="○",1,"")</f>
      </c>
      <c r="AC7" s="251">
        <f>IF(O7="○",1,"")</f>
      </c>
      <c r="AD7" s="251"/>
      <c r="AE7" s="251">
        <f>IF(N7="×",1,"")</f>
        <v>1</v>
      </c>
      <c r="AF7" s="251">
        <f>IF(Q7="×",1,"")</f>
      </c>
      <c r="AG7" s="251">
        <f>IF(T7="×",1,"")</f>
      </c>
      <c r="AH7" s="251"/>
      <c r="AI7" s="251">
        <f>IF(N7="△",1,"")</f>
      </c>
      <c r="AJ7" s="251">
        <f>IF(Q7="△",1,"")</f>
      </c>
      <c r="AK7" s="251">
        <f>IF(T7="△",1,"")</f>
      </c>
      <c r="AL7" s="252"/>
      <c r="AM7" s="252"/>
      <c r="AN7" s="252"/>
    </row>
    <row r="8" spans="13:21" ht="14.25" thickBot="1">
      <c r="M8" s="307"/>
      <c r="N8" s="307"/>
      <c r="O8" s="307"/>
      <c r="P8" s="307"/>
      <c r="Q8" s="307"/>
      <c r="R8" s="307"/>
      <c r="S8" s="307"/>
      <c r="T8" s="307"/>
      <c r="U8" s="307"/>
    </row>
    <row r="9" spans="2:21" ht="22.5" customHeight="1" thickBot="1">
      <c r="B9" s="228"/>
      <c r="C9" s="523" t="s">
        <v>35</v>
      </c>
      <c r="D9" s="524"/>
      <c r="E9" s="524"/>
      <c r="F9" s="229" t="s">
        <v>37</v>
      </c>
      <c r="G9" s="523" t="s">
        <v>38</v>
      </c>
      <c r="H9" s="524"/>
      <c r="I9" s="524"/>
      <c r="J9" s="229" t="s">
        <v>37</v>
      </c>
      <c r="M9" s="307"/>
      <c r="N9" s="307"/>
      <c r="O9" s="307"/>
      <c r="P9" s="307"/>
      <c r="Q9" s="307"/>
      <c r="R9" s="307"/>
      <c r="S9" s="307"/>
      <c r="T9" s="307"/>
      <c r="U9" s="307"/>
    </row>
    <row r="10" spans="2:37" ht="22.5" customHeight="1">
      <c r="B10" s="230">
        <v>0.375</v>
      </c>
      <c r="C10" s="239" t="str">
        <f>C5</f>
        <v>交野</v>
      </c>
      <c r="D10" s="240" t="s">
        <v>306</v>
      </c>
      <c r="E10" s="240" t="str">
        <f>G5</f>
        <v>皐が丘</v>
      </c>
      <c r="F10" s="241" t="str">
        <f>E12</f>
        <v>緑風冠</v>
      </c>
      <c r="G10" s="245" t="str">
        <f>C7</f>
        <v>寝屋川</v>
      </c>
      <c r="H10" s="246" t="s">
        <v>306</v>
      </c>
      <c r="I10" s="246" t="str">
        <f>G7</f>
        <v>なみはや</v>
      </c>
      <c r="J10" s="247" t="str">
        <f>I12</f>
        <v>四條畷</v>
      </c>
      <c r="L10" s="51" t="s">
        <v>1</v>
      </c>
      <c r="M10" s="520" t="str">
        <f>L11</f>
        <v>寝屋川</v>
      </c>
      <c r="N10" s="521"/>
      <c r="O10" s="522"/>
      <c r="P10" s="521" t="str">
        <f>L12</f>
        <v>四條畷</v>
      </c>
      <c r="Q10" s="521"/>
      <c r="R10" s="521"/>
      <c r="S10" s="520" t="str">
        <f>L13</f>
        <v>なみはや</v>
      </c>
      <c r="T10" s="521"/>
      <c r="U10" s="522"/>
      <c r="V10" s="71" t="s">
        <v>44</v>
      </c>
      <c r="W10" s="72" t="s">
        <v>45</v>
      </c>
      <c r="X10" s="72" t="s">
        <v>46</v>
      </c>
      <c r="Y10" s="73" t="s">
        <v>47</v>
      </c>
      <c r="AA10" s="251">
        <v>1</v>
      </c>
      <c r="AB10" s="251">
        <v>2</v>
      </c>
      <c r="AC10" s="251">
        <v>3</v>
      </c>
      <c r="AD10" s="251"/>
      <c r="AE10" s="251">
        <v>1</v>
      </c>
      <c r="AF10" s="251">
        <v>2</v>
      </c>
      <c r="AG10" s="251">
        <v>3</v>
      </c>
      <c r="AH10" s="251"/>
      <c r="AI10" s="251">
        <v>1</v>
      </c>
      <c r="AJ10" s="251">
        <v>2</v>
      </c>
      <c r="AK10" s="251">
        <v>3</v>
      </c>
    </row>
    <row r="11" spans="2:37" ht="22.5" customHeight="1">
      <c r="B11" s="231">
        <v>0.4444444444444444</v>
      </c>
      <c r="C11" s="232" t="str">
        <f>'順位記入用'!S35</f>
        <v>大手前</v>
      </c>
      <c r="D11" s="233" t="s">
        <v>306</v>
      </c>
      <c r="E11" s="233" t="str">
        <f>'予選記入用'!S41</f>
        <v>茨田</v>
      </c>
      <c r="F11" s="234" t="str">
        <f>E13</f>
        <v>守口東</v>
      </c>
      <c r="G11" s="232" t="str">
        <f>'順位記入用'!S36</f>
        <v>枚方</v>
      </c>
      <c r="H11" s="233" t="s">
        <v>306</v>
      </c>
      <c r="I11" s="233" t="str">
        <f>'予選記入用'!N41</f>
        <v>泉尾</v>
      </c>
      <c r="J11" s="234" t="str">
        <f>G10</f>
        <v>寝屋川</v>
      </c>
      <c r="L11" s="69" t="str">
        <f>C7</f>
        <v>寝屋川</v>
      </c>
      <c r="M11" s="514"/>
      <c r="N11" s="515"/>
      <c r="O11" s="516"/>
      <c r="P11" s="301">
        <v>64</v>
      </c>
      <c r="Q11" s="301" t="str">
        <f>IF(P11&gt;R11,"○",IF(P11&lt;R11,"×",IF(P11=R11,"△","")))</f>
        <v>○</v>
      </c>
      <c r="R11" s="301">
        <v>22</v>
      </c>
      <c r="S11" s="302">
        <v>41</v>
      </c>
      <c r="T11" s="301" t="str">
        <f>IF(S11&gt;U11,"○",IF(S11&lt;U11,"×",IF(S11=U11,"△","")))</f>
        <v>○</v>
      </c>
      <c r="U11" s="303">
        <v>36</v>
      </c>
      <c r="V11" s="74">
        <f>SUM(AA11:AC11)</f>
        <v>2</v>
      </c>
      <c r="W11" s="75">
        <f>SUM(AE11:AG11)</f>
        <v>0</v>
      </c>
      <c r="X11" s="75">
        <f>SUM(AI11:AK11)</f>
        <v>0</v>
      </c>
      <c r="Y11" s="76">
        <v>1</v>
      </c>
      <c r="AA11" s="251">
        <f>IF(N11="○",1,"")</f>
      </c>
      <c r="AB11" s="251">
        <f>IF(Q11="○",1,"")</f>
        <v>1</v>
      </c>
      <c r="AC11" s="251">
        <f>IF(T11="○",1,"")</f>
        <v>1</v>
      </c>
      <c r="AD11" s="251"/>
      <c r="AE11" s="251">
        <f>IF(N11="×",1,"")</f>
      </c>
      <c r="AF11" s="251">
        <f>IF(Q11="×",1,"")</f>
      </c>
      <c r="AG11" s="251">
        <f>IF(T11="×",1,"")</f>
      </c>
      <c r="AH11" s="251"/>
      <c r="AI11" s="251">
        <f>IF(N11="△",1,"")</f>
      </c>
      <c r="AJ11" s="251">
        <f>IF(Q11="△",1,"")</f>
      </c>
      <c r="AK11" s="251">
        <f>IF(T11="△",1,"")</f>
      </c>
    </row>
    <row r="12" spans="2:37" ht="22.5" customHeight="1">
      <c r="B12" s="231">
        <v>0.47222222222222227</v>
      </c>
      <c r="C12" s="242" t="str">
        <f>C5</f>
        <v>交野</v>
      </c>
      <c r="D12" s="243" t="s">
        <v>306</v>
      </c>
      <c r="E12" s="243" t="str">
        <f>E5</f>
        <v>緑風冠</v>
      </c>
      <c r="F12" s="244" t="str">
        <f>E10</f>
        <v>皐が丘</v>
      </c>
      <c r="G12" s="248" t="str">
        <f>C7</f>
        <v>寝屋川</v>
      </c>
      <c r="H12" s="249" t="s">
        <v>306</v>
      </c>
      <c r="I12" s="249" t="str">
        <f>E7</f>
        <v>四條畷</v>
      </c>
      <c r="J12" s="250" t="str">
        <f>I10</f>
        <v>なみはや</v>
      </c>
      <c r="L12" s="69" t="str">
        <f>E7</f>
        <v>四條畷</v>
      </c>
      <c r="M12" s="302">
        <v>22</v>
      </c>
      <c r="N12" s="301" t="str">
        <f>IF(M12&gt;O12,"○",IF(M12&lt;O12,"×",IF(M12=O12,"△","")))</f>
        <v>×</v>
      </c>
      <c r="O12" s="303">
        <v>64</v>
      </c>
      <c r="P12" s="515"/>
      <c r="Q12" s="515"/>
      <c r="R12" s="515"/>
      <c r="S12" s="302">
        <v>62</v>
      </c>
      <c r="T12" s="301" t="str">
        <f>IF(S12&gt;U12,"○",IF(S12&lt;U12,"×",IF(S12=U12,"△","")))</f>
        <v>○</v>
      </c>
      <c r="U12" s="303">
        <v>45</v>
      </c>
      <c r="V12" s="74">
        <v>1</v>
      </c>
      <c r="W12" s="75">
        <f>SUM(AE12:AG12)</f>
        <v>1</v>
      </c>
      <c r="X12" s="75">
        <f>SUM(AI12:AK12)</f>
        <v>0</v>
      </c>
      <c r="Y12" s="76">
        <v>2</v>
      </c>
      <c r="AA12" s="251">
        <f>IF(I12="○",1,"")</f>
      </c>
      <c r="AB12" s="251">
        <f>IF(L12="○",1,"")</f>
      </c>
      <c r="AC12" s="251">
        <f>IF(O12="○",1,"")</f>
      </c>
      <c r="AD12" s="251"/>
      <c r="AE12" s="251">
        <f>IF(N12="×",1,"")</f>
        <v>1</v>
      </c>
      <c r="AF12" s="251">
        <f>IF(Q12="×",1,"")</f>
      </c>
      <c r="AG12" s="251">
        <f>IF(T12="×",1,"")</f>
      </c>
      <c r="AH12" s="251"/>
      <c r="AI12" s="251">
        <f>IF(N12="△",1,"")</f>
      </c>
      <c r="AJ12" s="251">
        <f>IF(Q12="△",1,"")</f>
      </c>
      <c r="AK12" s="251">
        <f>IF(T12="△",1,"")</f>
      </c>
    </row>
    <row r="13" spans="2:37" ht="22.5" customHeight="1" thickBot="1">
      <c r="B13" s="231">
        <v>0.5416666666666666</v>
      </c>
      <c r="C13" s="232" t="str">
        <f>'順位記入用'!S35</f>
        <v>大手前</v>
      </c>
      <c r="D13" s="233" t="s">
        <v>306</v>
      </c>
      <c r="E13" s="233" t="str">
        <f>'予選記入用'!D41</f>
        <v>守口東</v>
      </c>
      <c r="F13" s="234" t="str">
        <f>E15</f>
        <v>泉尾</v>
      </c>
      <c r="G13" s="232" t="str">
        <f>'順位記入用'!S36</f>
        <v>枚方</v>
      </c>
      <c r="H13" s="233" t="s">
        <v>306</v>
      </c>
      <c r="I13" s="233" t="str">
        <f>'予選記入用'!S41</f>
        <v>茨田</v>
      </c>
      <c r="J13" s="234" t="str">
        <f>C12</f>
        <v>交野</v>
      </c>
      <c r="L13" s="293" t="str">
        <f>G7</f>
        <v>なみはや</v>
      </c>
      <c r="M13" s="304">
        <v>36</v>
      </c>
      <c r="N13" s="305" t="str">
        <f>IF(M13&gt;O13,"○",IF(M13&lt;O13,"×",IF(M13=O13,"△","")))</f>
        <v>×</v>
      </c>
      <c r="O13" s="306">
        <v>41</v>
      </c>
      <c r="P13" s="305">
        <v>45</v>
      </c>
      <c r="Q13" s="305" t="str">
        <f>IF(P13&gt;R13,"○",IF(P13&lt;R13,"×",IF(P13=R13,"△","")))</f>
        <v>×</v>
      </c>
      <c r="R13" s="305">
        <v>62</v>
      </c>
      <c r="S13" s="517"/>
      <c r="T13" s="518"/>
      <c r="U13" s="519"/>
      <c r="V13" s="77">
        <f>SUM(AA13:AC13)</f>
        <v>0</v>
      </c>
      <c r="W13" s="78">
        <f>SUM(AE13:AG13)</f>
        <v>2</v>
      </c>
      <c r="X13" s="78">
        <f>SUM(AI13:AK13)</f>
        <v>0</v>
      </c>
      <c r="Y13" s="79">
        <v>3</v>
      </c>
      <c r="AA13" s="251">
        <f>IF(I13="○",1,"")</f>
      </c>
      <c r="AB13" s="251">
        <f>IF(L13="○",1,"")</f>
      </c>
      <c r="AC13" s="251">
        <f>IF(O13="○",1,"")</f>
      </c>
      <c r="AD13" s="251"/>
      <c r="AE13" s="251">
        <f>IF(N13="×",1,"")</f>
        <v>1</v>
      </c>
      <c r="AF13" s="251">
        <f>IF(Q13="×",1,"")</f>
        <v>1</v>
      </c>
      <c r="AG13" s="251">
        <f>IF(T13="×",1,"")</f>
      </c>
      <c r="AH13" s="251"/>
      <c r="AI13" s="251">
        <f>IF(N13="△",1,"")</f>
      </c>
      <c r="AJ13" s="251">
        <f>IF(Q13="△",1,"")</f>
      </c>
      <c r="AK13" s="251">
        <f>IF(T13="△",1,"")</f>
      </c>
    </row>
    <row r="14" spans="2:10" ht="22.5" customHeight="1">
      <c r="B14" s="231">
        <v>0.5694444444444444</v>
      </c>
      <c r="C14" s="242" t="str">
        <f>E5</f>
        <v>緑風冠</v>
      </c>
      <c r="D14" s="243" t="s">
        <v>306</v>
      </c>
      <c r="E14" s="243" t="str">
        <f>G5</f>
        <v>皐が丘</v>
      </c>
      <c r="F14" s="244" t="str">
        <f>C13</f>
        <v>大手前</v>
      </c>
      <c r="G14" s="248" t="str">
        <f>E7</f>
        <v>四條畷</v>
      </c>
      <c r="H14" s="249" t="s">
        <v>306</v>
      </c>
      <c r="I14" s="249" t="str">
        <f>G7</f>
        <v>なみはや</v>
      </c>
      <c r="J14" s="250" t="str">
        <f>I13</f>
        <v>茨田</v>
      </c>
    </row>
    <row r="15" spans="2:10" ht="22.5" customHeight="1" thickBot="1">
      <c r="B15" s="235">
        <v>0.638888888888889</v>
      </c>
      <c r="C15" s="236" t="str">
        <f>'予選記入用'!D41</f>
        <v>守口東</v>
      </c>
      <c r="D15" s="237" t="s">
        <v>306</v>
      </c>
      <c r="E15" s="237" t="str">
        <f>'予選記入用'!N41</f>
        <v>泉尾</v>
      </c>
      <c r="F15" s="238" t="str">
        <f>G13</f>
        <v>枚方</v>
      </c>
      <c r="G15" s="236"/>
      <c r="H15" s="237"/>
      <c r="I15" s="237"/>
      <c r="J15" s="238"/>
    </row>
    <row r="17" spans="5:12" ht="22.5" customHeight="1" thickBot="1">
      <c r="E17" t="s">
        <v>309</v>
      </c>
      <c r="J17" s="365">
        <v>40860</v>
      </c>
      <c r="L17" t="s">
        <v>505</v>
      </c>
    </row>
    <row r="18" spans="4:21" ht="22.5" customHeight="1">
      <c r="D18" s="227" t="s">
        <v>59</v>
      </c>
      <c r="E18" s="227" t="s">
        <v>14</v>
      </c>
      <c r="F18" s="227" t="s">
        <v>307</v>
      </c>
      <c r="G18" t="s">
        <v>401</v>
      </c>
      <c r="J18" s="505" t="s">
        <v>401</v>
      </c>
      <c r="K18" s="506"/>
      <c r="L18" s="506"/>
      <c r="M18" s="506" t="str">
        <f>E18</f>
        <v>交野</v>
      </c>
      <c r="N18" s="506"/>
      <c r="O18" s="506"/>
      <c r="P18" s="366">
        <v>33</v>
      </c>
      <c r="Q18" s="366" t="s">
        <v>306</v>
      </c>
      <c r="R18" s="366">
        <v>62</v>
      </c>
      <c r="S18" s="506" t="str">
        <f>E22</f>
        <v>寝屋川</v>
      </c>
      <c r="T18" s="506"/>
      <c r="U18" s="511"/>
    </row>
    <row r="19" spans="4:21" ht="22.5" customHeight="1">
      <c r="D19" s="227" t="s">
        <v>60</v>
      </c>
      <c r="E19" s="227" t="s">
        <v>399</v>
      </c>
      <c r="F19" s="227" t="s">
        <v>307</v>
      </c>
      <c r="G19" t="s">
        <v>402</v>
      </c>
      <c r="J19" s="507"/>
      <c r="K19" s="508"/>
      <c r="L19" s="508"/>
      <c r="M19" s="508" t="s">
        <v>515</v>
      </c>
      <c r="N19" s="508"/>
      <c r="O19" s="508"/>
      <c r="P19" s="367"/>
      <c r="Q19" s="367"/>
      <c r="R19" s="367"/>
      <c r="S19" s="508" t="s">
        <v>514</v>
      </c>
      <c r="T19" s="508"/>
      <c r="U19" s="512"/>
    </row>
    <row r="20" spans="4:21" ht="22.5" customHeight="1">
      <c r="D20" s="227" t="s">
        <v>61</v>
      </c>
      <c r="E20" s="227" t="s">
        <v>263</v>
      </c>
      <c r="F20" s="227" t="s">
        <v>307</v>
      </c>
      <c r="G20" t="s">
        <v>403</v>
      </c>
      <c r="J20" s="507" t="s">
        <v>402</v>
      </c>
      <c r="K20" s="508"/>
      <c r="L20" s="508"/>
      <c r="M20" s="508" t="str">
        <f>E19</f>
        <v>皐が丘</v>
      </c>
      <c r="N20" s="508"/>
      <c r="O20" s="508"/>
      <c r="P20" s="368">
        <v>55</v>
      </c>
      <c r="Q20" s="368" t="s">
        <v>306</v>
      </c>
      <c r="R20" s="368">
        <v>53</v>
      </c>
      <c r="S20" s="508" t="str">
        <f>E23</f>
        <v>四條畷</v>
      </c>
      <c r="T20" s="508"/>
      <c r="U20" s="512"/>
    </row>
    <row r="21" spans="4:21" ht="22.5" customHeight="1">
      <c r="D21" s="227"/>
      <c r="E21" t="s">
        <v>310</v>
      </c>
      <c r="F21" s="227"/>
      <c r="J21" s="507"/>
      <c r="K21" s="508"/>
      <c r="L21" s="508"/>
      <c r="M21" s="508" t="s">
        <v>506</v>
      </c>
      <c r="N21" s="508"/>
      <c r="O21" s="508"/>
      <c r="P21" s="367"/>
      <c r="Q21" s="367"/>
      <c r="R21" s="367"/>
      <c r="S21" s="508" t="s">
        <v>509</v>
      </c>
      <c r="T21" s="508"/>
      <c r="U21" s="512"/>
    </row>
    <row r="22" spans="4:21" ht="22.5" customHeight="1">
      <c r="D22" s="227" t="s">
        <v>59</v>
      </c>
      <c r="E22" s="227" t="s">
        <v>7</v>
      </c>
      <c r="F22" s="227" t="s">
        <v>307</v>
      </c>
      <c r="G22" t="s">
        <v>401</v>
      </c>
      <c r="J22" s="507" t="s">
        <v>403</v>
      </c>
      <c r="K22" s="508"/>
      <c r="L22" s="508"/>
      <c r="M22" s="508" t="str">
        <f>E20</f>
        <v>緑風冠</v>
      </c>
      <c r="N22" s="508"/>
      <c r="O22" s="508"/>
      <c r="P22" s="368">
        <v>35</v>
      </c>
      <c r="Q22" s="368" t="s">
        <v>306</v>
      </c>
      <c r="R22" s="368">
        <v>81</v>
      </c>
      <c r="S22" s="508" t="str">
        <f>E24</f>
        <v>なみはや</v>
      </c>
      <c r="T22" s="508"/>
      <c r="U22" s="512"/>
    </row>
    <row r="23" spans="4:21" ht="22.5" customHeight="1" thickBot="1">
      <c r="D23" s="227" t="s">
        <v>60</v>
      </c>
      <c r="E23" s="227" t="s">
        <v>5</v>
      </c>
      <c r="F23" s="227" t="s">
        <v>307</v>
      </c>
      <c r="G23" t="s">
        <v>402</v>
      </c>
      <c r="J23" s="509"/>
      <c r="K23" s="510"/>
      <c r="L23" s="510"/>
      <c r="M23" s="510" t="s">
        <v>508</v>
      </c>
      <c r="N23" s="510"/>
      <c r="O23" s="510"/>
      <c r="P23" s="369"/>
      <c r="Q23" s="369"/>
      <c r="R23" s="369"/>
      <c r="S23" s="510" t="s">
        <v>507</v>
      </c>
      <c r="T23" s="510"/>
      <c r="U23" s="513"/>
    </row>
    <row r="24" spans="4:7" ht="22.5" customHeight="1">
      <c r="D24" s="227" t="s">
        <v>61</v>
      </c>
      <c r="E24" s="227" t="s">
        <v>147</v>
      </c>
      <c r="F24" s="227" t="s">
        <v>307</v>
      </c>
      <c r="G24" t="s">
        <v>403</v>
      </c>
    </row>
    <row r="25" ht="22.5" customHeight="1"/>
    <row r="26" ht="22.5" customHeight="1"/>
  </sheetData>
  <sheetProtection/>
  <mergeCells count="35">
    <mergeCell ref="C7:D7"/>
    <mergeCell ref="E7:F7"/>
    <mergeCell ref="G7:H7"/>
    <mergeCell ref="M4:O4"/>
    <mergeCell ref="P4:R4"/>
    <mergeCell ref="C5:D5"/>
    <mergeCell ref="E5:F5"/>
    <mergeCell ref="G5:H5"/>
    <mergeCell ref="P10:R10"/>
    <mergeCell ref="S10:U10"/>
    <mergeCell ref="M11:O11"/>
    <mergeCell ref="C9:E9"/>
    <mergeCell ref="G9:I9"/>
    <mergeCell ref="S23:U23"/>
    <mergeCell ref="M23:O23"/>
    <mergeCell ref="S21:U21"/>
    <mergeCell ref="S4:U4"/>
    <mergeCell ref="M5:O5"/>
    <mergeCell ref="P6:R6"/>
    <mergeCell ref="S7:U7"/>
    <mergeCell ref="P12:R12"/>
    <mergeCell ref="S13:U13"/>
    <mergeCell ref="M10:O10"/>
    <mergeCell ref="S18:U18"/>
    <mergeCell ref="M20:O20"/>
    <mergeCell ref="M22:O22"/>
    <mergeCell ref="S20:U20"/>
    <mergeCell ref="S22:U22"/>
    <mergeCell ref="M19:O19"/>
    <mergeCell ref="S19:U19"/>
    <mergeCell ref="M21:O21"/>
    <mergeCell ref="J18:L19"/>
    <mergeCell ref="J20:L21"/>
    <mergeCell ref="J22:L23"/>
    <mergeCell ref="M18:O18"/>
  </mergeCells>
  <printOptions/>
  <pageMargins left="0.12" right="0.21" top="0.85" bottom="0.43" header="0.25" footer="0.24"/>
  <pageSetup horizontalDpi="300" verticalDpi="3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2">
      <selection activeCell="G18" sqref="G18"/>
    </sheetView>
  </sheetViews>
  <sheetFormatPr defaultColWidth="9.00390625" defaultRowHeight="13.5"/>
  <cols>
    <col min="1" max="1" width="2.125" style="4" customWidth="1"/>
    <col min="2" max="10" width="10.625" style="4" customWidth="1"/>
    <col min="11" max="16384" width="9.00390625" style="4" customWidth="1"/>
  </cols>
  <sheetData>
    <row r="1" spans="2:10" ht="2.25" customHeight="1" hidden="1">
      <c r="B1" s="296">
        <v>0.625</v>
      </c>
      <c r="C1" s="297" t="str">
        <f>'[1]予選記入用'!D37</f>
        <v>旭</v>
      </c>
      <c r="D1" s="298" t="s">
        <v>489</v>
      </c>
      <c r="E1" s="299" t="str">
        <f>'[1]予選記入用'!S37</f>
        <v>芦間</v>
      </c>
      <c r="F1" s="468" t="e">
        <f>#REF!</f>
        <v>#REF!</v>
      </c>
      <c r="G1" s="297" t="str">
        <f>'[1]予選記入用'!I37</f>
        <v>市岡</v>
      </c>
      <c r="H1" s="298" t="s">
        <v>489</v>
      </c>
      <c r="I1" s="299" t="str">
        <f>'[1]予選記入用'!N37</f>
        <v>牧野</v>
      </c>
      <c r="J1" s="468" t="e">
        <f>#REF!</f>
        <v>#REF!</v>
      </c>
    </row>
    <row r="2" spans="2:10" ht="19.5" hidden="1" thickBot="1">
      <c r="B2" s="201" t="s">
        <v>124</v>
      </c>
      <c r="C2" s="459" t="s">
        <v>432</v>
      </c>
      <c r="D2" s="460"/>
      <c r="E2" s="461"/>
      <c r="F2" s="462"/>
      <c r="G2" s="459" t="s">
        <v>418</v>
      </c>
      <c r="H2" s="410"/>
      <c r="I2" s="411"/>
      <c r="J2" s="462"/>
    </row>
    <row r="3" ht="12" customHeight="1"/>
    <row r="4" ht="24">
      <c r="B4" s="1" t="s">
        <v>500</v>
      </c>
    </row>
    <row r="5" ht="24">
      <c r="B5" s="1"/>
    </row>
    <row r="6" spans="2:10" ht="36" customHeight="1">
      <c r="B6" s="9" t="s">
        <v>82</v>
      </c>
      <c r="C6" s="2"/>
      <c r="D6" s="2"/>
      <c r="E6" s="2"/>
      <c r="F6" s="2"/>
      <c r="G6" s="3" t="s">
        <v>33</v>
      </c>
      <c r="H6" s="545" t="s">
        <v>428</v>
      </c>
      <c r="I6" s="545"/>
      <c r="J6" s="2" t="s">
        <v>34</v>
      </c>
    </row>
    <row r="7" spans="2:10" ht="13.5" customHeight="1" thickBot="1">
      <c r="B7" s="1"/>
      <c r="C7" s="2"/>
      <c r="D7" s="2"/>
      <c r="E7" s="1"/>
      <c r="F7" s="2"/>
      <c r="G7" s="3"/>
      <c r="H7" s="2"/>
      <c r="I7" s="2"/>
      <c r="J7" s="2"/>
    </row>
    <row r="8" spans="2:10" ht="45" customHeight="1" thickBot="1" thickTop="1">
      <c r="B8" s="362"/>
      <c r="C8" s="546" t="s">
        <v>486</v>
      </c>
      <c r="D8" s="547"/>
      <c r="E8" s="548"/>
      <c r="F8" s="363" t="s">
        <v>487</v>
      </c>
      <c r="G8" s="546" t="s">
        <v>488</v>
      </c>
      <c r="H8" s="547"/>
      <c r="I8" s="548"/>
      <c r="J8" s="364" t="s">
        <v>487</v>
      </c>
    </row>
    <row r="9" spans="2:10" ht="42" customHeight="1" thickTop="1">
      <c r="B9" s="353">
        <v>0.375</v>
      </c>
      <c r="C9" s="344" t="s">
        <v>8</v>
      </c>
      <c r="D9" s="345" t="s">
        <v>489</v>
      </c>
      <c r="E9" s="346" t="s">
        <v>490</v>
      </c>
      <c r="F9" s="468" t="s">
        <v>399</v>
      </c>
      <c r="G9" s="344" t="s">
        <v>162</v>
      </c>
      <c r="H9" s="345" t="s">
        <v>489</v>
      </c>
      <c r="I9" s="346" t="s">
        <v>9</v>
      </c>
      <c r="J9" s="531" t="s">
        <v>263</v>
      </c>
    </row>
    <row r="10" spans="2:10" ht="30" customHeight="1" thickBot="1">
      <c r="B10" s="354" t="s">
        <v>124</v>
      </c>
      <c r="C10" s="532" t="s">
        <v>491</v>
      </c>
      <c r="D10" s="533"/>
      <c r="E10" s="534"/>
      <c r="F10" s="468"/>
      <c r="G10" s="532" t="s">
        <v>496</v>
      </c>
      <c r="H10" s="533"/>
      <c r="I10" s="534"/>
      <c r="J10" s="531"/>
    </row>
    <row r="11" spans="2:10" ht="42" customHeight="1">
      <c r="B11" s="355">
        <v>0.4166666666666667</v>
      </c>
      <c r="C11" s="347" t="s">
        <v>399</v>
      </c>
      <c r="D11" s="348" t="s">
        <v>489</v>
      </c>
      <c r="E11" s="349" t="s">
        <v>5</v>
      </c>
      <c r="F11" s="535" t="s">
        <v>22</v>
      </c>
      <c r="G11" s="347" t="s">
        <v>263</v>
      </c>
      <c r="H11" s="348" t="s">
        <v>489</v>
      </c>
      <c r="I11" s="349" t="s">
        <v>147</v>
      </c>
      <c r="J11" s="537" t="s">
        <v>9</v>
      </c>
    </row>
    <row r="12" spans="2:10" ht="30" customHeight="1" thickBot="1">
      <c r="B12" s="356" t="s">
        <v>124</v>
      </c>
      <c r="C12" s="464" t="s">
        <v>492</v>
      </c>
      <c r="D12" s="465"/>
      <c r="E12" s="466"/>
      <c r="F12" s="462"/>
      <c r="G12" s="464" t="s">
        <v>497</v>
      </c>
      <c r="H12" s="465"/>
      <c r="I12" s="466"/>
      <c r="J12" s="542"/>
    </row>
    <row r="13" spans="2:10" ht="42" customHeight="1">
      <c r="B13" s="353">
        <v>0.4861111111111111</v>
      </c>
      <c r="C13" s="344" t="s">
        <v>162</v>
      </c>
      <c r="D13" s="345" t="s">
        <v>489</v>
      </c>
      <c r="E13" s="346" t="s">
        <v>490</v>
      </c>
      <c r="F13" s="468" t="s">
        <v>14</v>
      </c>
      <c r="G13" s="344" t="s">
        <v>8</v>
      </c>
      <c r="H13" s="345" t="s">
        <v>489</v>
      </c>
      <c r="I13" s="346" t="s">
        <v>22</v>
      </c>
      <c r="J13" s="531" t="s">
        <v>7</v>
      </c>
    </row>
    <row r="14" spans="2:10" ht="30" customHeight="1" thickBot="1">
      <c r="B14" s="354" t="s">
        <v>124</v>
      </c>
      <c r="C14" s="532" t="s">
        <v>493</v>
      </c>
      <c r="D14" s="533"/>
      <c r="E14" s="534"/>
      <c r="F14" s="543"/>
      <c r="G14" s="532" t="s">
        <v>494</v>
      </c>
      <c r="H14" s="533"/>
      <c r="I14" s="534"/>
      <c r="J14" s="544"/>
    </row>
    <row r="15" spans="2:10" ht="42" customHeight="1">
      <c r="B15" s="357">
        <v>0.5208333333333334</v>
      </c>
      <c r="C15" s="347" t="s">
        <v>14</v>
      </c>
      <c r="D15" s="348" t="s">
        <v>489</v>
      </c>
      <c r="E15" s="349" t="s">
        <v>7</v>
      </c>
      <c r="F15" s="535" t="s">
        <v>490</v>
      </c>
      <c r="G15" s="347" t="s">
        <v>9</v>
      </c>
      <c r="H15" s="348" t="s">
        <v>489</v>
      </c>
      <c r="I15" s="349" t="s">
        <v>22</v>
      </c>
      <c r="J15" s="537" t="s">
        <v>8</v>
      </c>
    </row>
    <row r="16" spans="2:10" ht="30" customHeight="1" thickBot="1">
      <c r="B16" s="358" t="s">
        <v>124</v>
      </c>
      <c r="C16" s="464" t="s">
        <v>495</v>
      </c>
      <c r="D16" s="465"/>
      <c r="E16" s="466"/>
      <c r="F16" s="462"/>
      <c r="G16" s="464" t="s">
        <v>583</v>
      </c>
      <c r="H16" s="465"/>
      <c r="I16" s="466"/>
      <c r="J16" s="542"/>
    </row>
    <row r="17" spans="2:10" ht="22.5" customHeight="1" hidden="1">
      <c r="B17" s="527" t="s">
        <v>40</v>
      </c>
      <c r="C17" s="528"/>
      <c r="D17" s="528"/>
      <c r="E17" s="528"/>
      <c r="F17" s="528"/>
      <c r="G17" s="528"/>
      <c r="H17" s="528"/>
      <c r="I17" s="528"/>
      <c r="J17" s="529"/>
    </row>
    <row r="18" spans="2:10" ht="42" customHeight="1">
      <c r="B18" s="359">
        <v>0.5902777777777778</v>
      </c>
      <c r="C18" s="61" t="s">
        <v>428</v>
      </c>
      <c r="D18" s="62" t="s">
        <v>489</v>
      </c>
      <c r="E18" s="63" t="s">
        <v>17</v>
      </c>
      <c r="F18" s="453" t="s">
        <v>12</v>
      </c>
      <c r="G18" s="61" t="s">
        <v>11</v>
      </c>
      <c r="H18" s="62" t="s">
        <v>489</v>
      </c>
      <c r="I18" s="63" t="s">
        <v>16</v>
      </c>
      <c r="J18" s="530" t="s">
        <v>13</v>
      </c>
    </row>
    <row r="19" spans="2:10" ht="30" customHeight="1" thickBot="1">
      <c r="B19" s="354" t="s">
        <v>124</v>
      </c>
      <c r="C19" s="532" t="s">
        <v>499</v>
      </c>
      <c r="D19" s="533"/>
      <c r="E19" s="534"/>
      <c r="F19" s="468"/>
      <c r="G19" s="532" t="s">
        <v>582</v>
      </c>
      <c r="H19" s="533"/>
      <c r="I19" s="534"/>
      <c r="J19" s="531"/>
    </row>
    <row r="20" spans="2:10" ht="42.75" customHeight="1">
      <c r="B20" s="360">
        <v>0.6527777777777778</v>
      </c>
      <c r="C20" s="350" t="s">
        <v>148</v>
      </c>
      <c r="D20" s="351" t="s">
        <v>489</v>
      </c>
      <c r="E20" s="352" t="s">
        <v>12</v>
      </c>
      <c r="F20" s="535" t="s">
        <v>17</v>
      </c>
      <c r="G20" s="350" t="s">
        <v>4</v>
      </c>
      <c r="H20" s="348" t="s">
        <v>489</v>
      </c>
      <c r="I20" s="352" t="s">
        <v>13</v>
      </c>
      <c r="J20" s="537" t="s">
        <v>16</v>
      </c>
    </row>
    <row r="21" spans="2:10" ht="30" customHeight="1" thickBot="1">
      <c r="B21" s="361" t="s">
        <v>124</v>
      </c>
      <c r="C21" s="539" t="s">
        <v>498</v>
      </c>
      <c r="D21" s="540"/>
      <c r="E21" s="541"/>
      <c r="F21" s="536"/>
      <c r="G21" s="539" t="s">
        <v>581</v>
      </c>
      <c r="H21" s="540"/>
      <c r="I21" s="541"/>
      <c r="J21" s="538"/>
    </row>
    <row r="22" spans="1:10" ht="30" customHeight="1" thickTop="1">
      <c r="A22" s="471"/>
      <c r="B22" s="471"/>
      <c r="C22" s="471"/>
      <c r="D22" s="471"/>
      <c r="E22" s="471"/>
      <c r="F22" s="471"/>
      <c r="G22" s="471"/>
      <c r="H22" s="471"/>
      <c r="I22" s="471"/>
      <c r="J22" s="471"/>
    </row>
    <row r="23" spans="2:10" ht="30" customHeight="1">
      <c r="B23" s="5"/>
      <c r="C23" s="7"/>
      <c r="D23" s="7"/>
      <c r="E23" s="7"/>
      <c r="F23" s="8"/>
      <c r="G23" s="7"/>
      <c r="H23" s="7"/>
      <c r="I23" s="7"/>
      <c r="J23" s="8"/>
    </row>
    <row r="24" spans="2:10" ht="30" customHeight="1">
      <c r="B24" s="5"/>
      <c r="C24" s="7"/>
      <c r="D24" s="7"/>
      <c r="E24" s="7"/>
      <c r="F24" s="8"/>
      <c r="G24" s="7"/>
      <c r="H24" s="7"/>
      <c r="I24" s="7"/>
      <c r="J24" s="8"/>
    </row>
  </sheetData>
  <sheetProtection/>
  <mergeCells count="33">
    <mergeCell ref="J1:J2"/>
    <mergeCell ref="C2:E2"/>
    <mergeCell ref="G2:I2"/>
    <mergeCell ref="H6:I6"/>
    <mergeCell ref="C8:E8"/>
    <mergeCell ref="G8:I8"/>
    <mergeCell ref="F1:F2"/>
    <mergeCell ref="F9:F10"/>
    <mergeCell ref="J9:J10"/>
    <mergeCell ref="C10:E10"/>
    <mergeCell ref="G10:I10"/>
    <mergeCell ref="F11:F12"/>
    <mergeCell ref="J11:J12"/>
    <mergeCell ref="C12:E12"/>
    <mergeCell ref="G12:I12"/>
    <mergeCell ref="F13:F14"/>
    <mergeCell ref="J13:J14"/>
    <mergeCell ref="C14:E14"/>
    <mergeCell ref="G14:I14"/>
    <mergeCell ref="F15:F16"/>
    <mergeCell ref="J15:J16"/>
    <mergeCell ref="C16:E16"/>
    <mergeCell ref="G16:I16"/>
    <mergeCell ref="A22:J22"/>
    <mergeCell ref="B17:J17"/>
    <mergeCell ref="F18:F19"/>
    <mergeCell ref="J18:J19"/>
    <mergeCell ref="C19:E19"/>
    <mergeCell ref="G19:I19"/>
    <mergeCell ref="F20:F21"/>
    <mergeCell ref="J20:J21"/>
    <mergeCell ref="C21:E21"/>
    <mergeCell ref="G21:I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BC29"/>
  <sheetViews>
    <sheetView tabSelected="1" view="pageBreakPreview" zoomScaleNormal="75" zoomScaleSheetLayoutView="100" zoomScalePageLayoutView="0" workbookViewId="0" topLeftCell="A22">
      <selection activeCell="X17" sqref="X17:AA22"/>
    </sheetView>
  </sheetViews>
  <sheetFormatPr defaultColWidth="9.00390625" defaultRowHeight="13.5"/>
  <cols>
    <col min="1" max="1" width="2.125" style="4" customWidth="1"/>
    <col min="2" max="32" width="3.125" style="4" customWidth="1"/>
    <col min="33" max="53" width="3.00390625" style="93" customWidth="1"/>
    <col min="54" max="55" width="3.00390625" style="4" customWidth="1"/>
    <col min="56" max="16384" width="9.00390625" style="4" customWidth="1"/>
  </cols>
  <sheetData>
    <row r="1" spans="2:53" s="2" customFormat="1" ht="30" customHeight="1">
      <c r="B1" s="1" t="s">
        <v>452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583" t="s">
        <v>302</v>
      </c>
      <c r="N1" s="583"/>
      <c r="O1" s="583"/>
      <c r="P1" s="583"/>
      <c r="Q1" s="583"/>
      <c r="R1" s="11"/>
      <c r="S1" s="11"/>
      <c r="T1" s="584" t="s">
        <v>303</v>
      </c>
      <c r="U1" s="584"/>
      <c r="V1" s="584"/>
      <c r="W1" s="584"/>
      <c r="X1" s="584"/>
      <c r="Y1" s="11"/>
      <c r="Z1" s="11"/>
      <c r="AA1" s="11"/>
      <c r="AB1" s="11"/>
      <c r="AC1" s="11"/>
      <c r="AD1" s="11"/>
      <c r="AE1" s="11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</row>
    <row r="2" spans="2:53" s="2" customFormat="1" ht="30" customHeight="1">
      <c r="B2" s="48"/>
      <c r="C2" s="11"/>
      <c r="D2" s="50" t="s">
        <v>82</v>
      </c>
      <c r="E2" s="11"/>
      <c r="F2" s="11"/>
      <c r="G2" s="11"/>
      <c r="H2" s="11"/>
      <c r="I2" s="11"/>
      <c r="J2" s="50" t="s">
        <v>33</v>
      </c>
      <c r="K2" s="11"/>
      <c r="L2" s="11"/>
      <c r="M2" s="469" t="s">
        <v>264</v>
      </c>
      <c r="N2" s="469"/>
      <c r="O2" s="469"/>
      <c r="P2" s="469"/>
      <c r="Q2" s="469"/>
      <c r="R2" s="469"/>
      <c r="S2" s="469"/>
      <c r="T2" s="469"/>
      <c r="U2" s="469"/>
      <c r="V2" s="469"/>
      <c r="W2" s="9" t="s">
        <v>34</v>
      </c>
      <c r="X2" s="9"/>
      <c r="Y2" s="50"/>
      <c r="Z2" s="50"/>
      <c r="AA2" s="50"/>
      <c r="AB2" s="50"/>
      <c r="AC2" s="50"/>
      <c r="AD2" s="9"/>
      <c r="AE2" s="11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</row>
    <row r="3" spans="2:31" ht="18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31" ht="30" customHeight="1">
      <c r="B4" s="416"/>
      <c r="C4" s="417"/>
      <c r="D4" s="417"/>
      <c r="E4" s="417"/>
      <c r="F4" s="416" t="s">
        <v>35</v>
      </c>
      <c r="G4" s="417"/>
      <c r="H4" s="417"/>
      <c r="I4" s="417"/>
      <c r="J4" s="417"/>
      <c r="K4" s="417"/>
      <c r="L4" s="417"/>
      <c r="M4" s="417"/>
      <c r="N4" s="417"/>
      <c r="O4" s="418"/>
      <c r="P4" s="417" t="s">
        <v>37</v>
      </c>
      <c r="Q4" s="417"/>
      <c r="R4" s="417"/>
      <c r="S4" s="416" t="s">
        <v>38</v>
      </c>
      <c r="T4" s="417"/>
      <c r="U4" s="417"/>
      <c r="V4" s="417"/>
      <c r="W4" s="417"/>
      <c r="X4" s="417"/>
      <c r="Y4" s="417"/>
      <c r="Z4" s="417"/>
      <c r="AA4" s="417"/>
      <c r="AB4" s="418"/>
      <c r="AC4" s="417" t="s">
        <v>37</v>
      </c>
      <c r="AD4" s="417"/>
      <c r="AE4" s="418"/>
    </row>
    <row r="5" spans="2:31" ht="30" customHeight="1">
      <c r="B5" s="611">
        <v>0.375</v>
      </c>
      <c r="C5" s="585"/>
      <c r="D5" s="585"/>
      <c r="E5" s="585"/>
      <c r="F5" s="587" t="str">
        <f>'予選記入用'!D41</f>
        <v>守口東</v>
      </c>
      <c r="G5" s="585"/>
      <c r="H5" s="585"/>
      <c r="I5" s="585"/>
      <c r="J5" s="585" t="s">
        <v>92</v>
      </c>
      <c r="K5" s="585"/>
      <c r="L5" s="585" t="str">
        <f>'予選記入用'!S41</f>
        <v>茨田</v>
      </c>
      <c r="M5" s="585"/>
      <c r="N5" s="585"/>
      <c r="O5" s="586"/>
      <c r="P5" s="585" t="str">
        <f>F6</f>
        <v>皐が丘</v>
      </c>
      <c r="Q5" s="585"/>
      <c r="R5" s="585"/>
      <c r="S5" s="587" t="str">
        <f>'予選記入用'!N41</f>
        <v>泉尾</v>
      </c>
      <c r="T5" s="585"/>
      <c r="U5" s="585"/>
      <c r="V5" s="585"/>
      <c r="W5" s="585" t="s">
        <v>92</v>
      </c>
      <c r="X5" s="585"/>
      <c r="Y5" s="585" t="str">
        <f>'順位記入用'!S35</f>
        <v>大手前</v>
      </c>
      <c r="Z5" s="585"/>
      <c r="AA5" s="585"/>
      <c r="AB5" s="586"/>
      <c r="AC5" s="585" t="str">
        <f>S6</f>
        <v>緑風冠</v>
      </c>
      <c r="AD5" s="585"/>
      <c r="AE5" s="586"/>
    </row>
    <row r="6" spans="2:31" ht="30" customHeight="1">
      <c r="B6" s="611">
        <v>0.4166666666666667</v>
      </c>
      <c r="C6" s="585"/>
      <c r="D6" s="585"/>
      <c r="E6" s="585"/>
      <c r="F6" s="581" t="s">
        <v>453</v>
      </c>
      <c r="G6" s="577"/>
      <c r="H6" s="577"/>
      <c r="I6" s="577"/>
      <c r="J6" s="577" t="s">
        <v>92</v>
      </c>
      <c r="K6" s="577"/>
      <c r="L6" s="577" t="s">
        <v>5</v>
      </c>
      <c r="M6" s="577"/>
      <c r="N6" s="577"/>
      <c r="O6" s="582"/>
      <c r="P6" s="577" t="str">
        <f>Y7</f>
        <v>枚方</v>
      </c>
      <c r="Q6" s="577"/>
      <c r="R6" s="577"/>
      <c r="S6" s="581" t="s">
        <v>454</v>
      </c>
      <c r="T6" s="577"/>
      <c r="U6" s="577"/>
      <c r="V6" s="577"/>
      <c r="W6" s="577" t="s">
        <v>92</v>
      </c>
      <c r="X6" s="577"/>
      <c r="Y6" s="577" t="s">
        <v>455</v>
      </c>
      <c r="Z6" s="577"/>
      <c r="AA6" s="577"/>
      <c r="AB6" s="582"/>
      <c r="AC6" s="577" t="str">
        <f>Y5</f>
        <v>大手前</v>
      </c>
      <c r="AD6" s="577"/>
      <c r="AE6" s="582"/>
    </row>
    <row r="7" spans="2:31" ht="30" customHeight="1">
      <c r="B7" s="611">
        <v>0.4861111111111111</v>
      </c>
      <c r="C7" s="585"/>
      <c r="D7" s="585"/>
      <c r="E7" s="585"/>
      <c r="F7" s="450" t="str">
        <f>'予選記入用'!N41</f>
        <v>泉尾</v>
      </c>
      <c r="G7" s="451"/>
      <c r="H7" s="451"/>
      <c r="I7" s="451"/>
      <c r="J7" s="451" t="s">
        <v>23</v>
      </c>
      <c r="K7" s="451"/>
      <c r="L7" s="451" t="str">
        <f>'予選記入用'!S41</f>
        <v>茨田</v>
      </c>
      <c r="M7" s="451"/>
      <c r="N7" s="451"/>
      <c r="O7" s="452"/>
      <c r="P7" s="450" t="s">
        <v>14</v>
      </c>
      <c r="Q7" s="451"/>
      <c r="R7" s="452"/>
      <c r="S7" s="450" t="str">
        <f>'予選記入用'!D41</f>
        <v>守口東</v>
      </c>
      <c r="T7" s="451"/>
      <c r="U7" s="451"/>
      <c r="V7" s="451"/>
      <c r="W7" s="451" t="s">
        <v>23</v>
      </c>
      <c r="X7" s="451"/>
      <c r="Y7" s="451" t="str">
        <f>'順位記入用'!S36</f>
        <v>枚方</v>
      </c>
      <c r="Z7" s="451"/>
      <c r="AA7" s="451"/>
      <c r="AB7" s="452"/>
      <c r="AC7" s="450" t="s">
        <v>7</v>
      </c>
      <c r="AD7" s="451"/>
      <c r="AE7" s="452"/>
    </row>
    <row r="8" spans="2:31" ht="30" customHeight="1">
      <c r="B8" s="611">
        <v>0.5208333333333334</v>
      </c>
      <c r="C8" s="585"/>
      <c r="D8" s="585"/>
      <c r="E8" s="585"/>
      <c r="F8" s="581" t="s">
        <v>14</v>
      </c>
      <c r="G8" s="577"/>
      <c r="H8" s="577"/>
      <c r="I8" s="577"/>
      <c r="J8" s="577" t="s">
        <v>23</v>
      </c>
      <c r="K8" s="577"/>
      <c r="L8" s="577" t="s">
        <v>7</v>
      </c>
      <c r="M8" s="577"/>
      <c r="N8" s="577"/>
      <c r="O8" s="582"/>
      <c r="P8" s="581" t="str">
        <f>L7</f>
        <v>茨田</v>
      </c>
      <c r="Q8" s="577"/>
      <c r="R8" s="582"/>
      <c r="S8" s="450" t="str">
        <f>'順位記入用'!S35</f>
        <v>大手前</v>
      </c>
      <c r="T8" s="451"/>
      <c r="U8" s="451"/>
      <c r="V8" s="451"/>
      <c r="W8" s="451" t="s">
        <v>23</v>
      </c>
      <c r="X8" s="451"/>
      <c r="Y8" s="451" t="str">
        <f>'順位記入用'!S36</f>
        <v>枚方</v>
      </c>
      <c r="Z8" s="451"/>
      <c r="AA8" s="451"/>
      <c r="AB8" s="452"/>
      <c r="AC8" s="450" t="str">
        <f>S7</f>
        <v>守口東</v>
      </c>
      <c r="AD8" s="451"/>
      <c r="AE8" s="452"/>
    </row>
    <row r="9" spans="2:31" ht="30" customHeight="1">
      <c r="B9" s="611">
        <v>0.5902777777777778</v>
      </c>
      <c r="C9" s="585"/>
      <c r="D9" s="585"/>
      <c r="E9" s="585"/>
      <c r="F9" s="613" t="str">
        <f>'3日目上位Ｔ'!F42:I42</f>
        <v>香里丘</v>
      </c>
      <c r="G9" s="563"/>
      <c r="H9" s="563"/>
      <c r="I9" s="563"/>
      <c r="J9" s="563" t="s">
        <v>92</v>
      </c>
      <c r="K9" s="563"/>
      <c r="L9" s="563" t="str">
        <f>'3日目上位Ｔ'!L42:O42</f>
        <v>市岡</v>
      </c>
      <c r="M9" s="563"/>
      <c r="N9" s="563"/>
      <c r="O9" s="564"/>
      <c r="P9" s="567" t="str">
        <f>L10</f>
        <v>枚方津田</v>
      </c>
      <c r="Q9" s="568"/>
      <c r="R9" s="569"/>
      <c r="S9" s="613" t="str">
        <f>'3日目上位Ｔ'!S42:V42</f>
        <v>旭</v>
      </c>
      <c r="T9" s="563"/>
      <c r="U9" s="563"/>
      <c r="V9" s="563"/>
      <c r="W9" s="563" t="s">
        <v>92</v>
      </c>
      <c r="X9" s="563"/>
      <c r="Y9" s="563" t="str">
        <f>'3日目上位Ｔ'!Y42:AB42</f>
        <v>門真西</v>
      </c>
      <c r="Z9" s="563"/>
      <c r="AA9" s="563"/>
      <c r="AB9" s="564"/>
      <c r="AC9" s="563" t="str">
        <f>Y10</f>
        <v>牧野</v>
      </c>
      <c r="AD9" s="563"/>
      <c r="AE9" s="564"/>
    </row>
    <row r="10" spans="2:31" ht="30" customHeight="1" thickBot="1">
      <c r="B10" s="614">
        <v>0.6527777777777778</v>
      </c>
      <c r="C10" s="460"/>
      <c r="D10" s="460"/>
      <c r="E10" s="460"/>
      <c r="F10" s="612" t="str">
        <f>'3日目上位Ｔ'!F41:I41</f>
        <v>芦間</v>
      </c>
      <c r="G10" s="579"/>
      <c r="H10" s="579"/>
      <c r="I10" s="579"/>
      <c r="J10" s="579" t="s">
        <v>92</v>
      </c>
      <c r="K10" s="579"/>
      <c r="L10" s="579" t="str">
        <f>'3日目上位Ｔ'!L41:O41</f>
        <v>枚方津田</v>
      </c>
      <c r="M10" s="579"/>
      <c r="N10" s="579"/>
      <c r="O10" s="580"/>
      <c r="P10" s="579" t="str">
        <f>L9</f>
        <v>市岡</v>
      </c>
      <c r="Q10" s="579"/>
      <c r="R10" s="579"/>
      <c r="S10" s="612" t="str">
        <f>'3日目上位Ｔ'!S41:V41</f>
        <v>長尾</v>
      </c>
      <c r="T10" s="579"/>
      <c r="U10" s="579"/>
      <c r="V10" s="579"/>
      <c r="W10" s="579" t="s">
        <v>92</v>
      </c>
      <c r="X10" s="579"/>
      <c r="Y10" s="579" t="str">
        <f>'3日目上位Ｔ'!Y41:AB41</f>
        <v>牧野</v>
      </c>
      <c r="Z10" s="579"/>
      <c r="AA10" s="579"/>
      <c r="AB10" s="580"/>
      <c r="AC10" s="579" t="str">
        <f>Y9</f>
        <v>門真西</v>
      </c>
      <c r="AD10" s="579"/>
      <c r="AE10" s="580"/>
    </row>
    <row r="11" spans="2:31" ht="30" customHeight="1" thickBot="1">
      <c r="B11" s="588">
        <v>0.7222222222222222</v>
      </c>
      <c r="C11" s="589"/>
      <c r="D11" s="589"/>
      <c r="E11" s="589"/>
      <c r="F11" s="608" t="s">
        <v>86</v>
      </c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10"/>
    </row>
    <row r="12" spans="2:31" ht="30" customHeight="1" thickBot="1">
      <c r="B12" s="595">
        <v>0.7430555555555555</v>
      </c>
      <c r="C12" s="596"/>
      <c r="D12" s="596"/>
      <c r="E12" s="596"/>
      <c r="F12" s="605" t="s">
        <v>87</v>
      </c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7"/>
    </row>
    <row r="13" spans="2:31" ht="30" customHeight="1" thickBot="1">
      <c r="B13" s="592">
        <v>0.7708333333333334</v>
      </c>
      <c r="C13" s="593"/>
      <c r="D13" s="593"/>
      <c r="E13" s="593"/>
      <c r="F13" s="574" t="s">
        <v>88</v>
      </c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/>
      <c r="AE13" s="576"/>
    </row>
    <row r="14" ht="14.25" customHeight="1">
      <c r="B14" s="5"/>
    </row>
    <row r="15" ht="33" customHeight="1" thickBot="1">
      <c r="B15" s="48" t="s">
        <v>304</v>
      </c>
    </row>
    <row r="16" spans="2:55" ht="30" customHeight="1">
      <c r="B16" s="594"/>
      <c r="C16" s="570"/>
      <c r="D16" s="570"/>
      <c r="E16" s="570"/>
      <c r="F16" s="570" t="str">
        <f>B17</f>
        <v>守口東</v>
      </c>
      <c r="G16" s="570"/>
      <c r="H16" s="570"/>
      <c r="I16" s="566"/>
      <c r="J16" s="566"/>
      <c r="K16" s="566"/>
      <c r="L16" s="570" t="str">
        <f>B19</f>
        <v>泉尾</v>
      </c>
      <c r="M16" s="570"/>
      <c r="N16" s="570"/>
      <c r="O16" s="570" t="str">
        <f>B20</f>
        <v>茨田</v>
      </c>
      <c r="P16" s="570"/>
      <c r="Q16" s="570"/>
      <c r="R16" s="570" t="str">
        <f>B21</f>
        <v>大手前</v>
      </c>
      <c r="S16" s="570"/>
      <c r="T16" s="570"/>
      <c r="U16" s="570" t="str">
        <f>B22</f>
        <v>枚方</v>
      </c>
      <c r="V16" s="570"/>
      <c r="W16" s="599"/>
      <c r="X16" s="254" t="s">
        <v>44</v>
      </c>
      <c r="Y16" s="85" t="s">
        <v>45</v>
      </c>
      <c r="Z16" s="85" t="s">
        <v>46</v>
      </c>
      <c r="AA16" s="86" t="s">
        <v>47</v>
      </c>
      <c r="AG16" s="4"/>
      <c r="AH16" s="4"/>
      <c r="AI16" s="4"/>
      <c r="AJ16" s="93">
        <v>1</v>
      </c>
      <c r="AK16" s="93">
        <v>2</v>
      </c>
      <c r="AL16" s="93">
        <v>3</v>
      </c>
      <c r="AM16" s="93">
        <v>4</v>
      </c>
      <c r="AN16" s="93">
        <v>5</v>
      </c>
      <c r="AO16" s="93">
        <v>6</v>
      </c>
      <c r="AQ16" s="93">
        <v>1</v>
      </c>
      <c r="AR16" s="93">
        <v>2</v>
      </c>
      <c r="AS16" s="93">
        <v>3</v>
      </c>
      <c r="AT16" s="93">
        <v>4</v>
      </c>
      <c r="AU16" s="93">
        <v>5</v>
      </c>
      <c r="AV16" s="93">
        <v>6</v>
      </c>
      <c r="AX16" s="93">
        <v>1</v>
      </c>
      <c r="AY16" s="93">
        <v>2</v>
      </c>
      <c r="AZ16" s="93">
        <v>3</v>
      </c>
      <c r="BA16" s="93">
        <v>4</v>
      </c>
      <c r="BB16" s="225">
        <v>5</v>
      </c>
      <c r="BC16" s="225">
        <v>6</v>
      </c>
    </row>
    <row r="17" spans="2:55" ht="30" customHeight="1">
      <c r="B17" s="590" t="str">
        <f>'予選記入用'!D41</f>
        <v>守口東</v>
      </c>
      <c r="C17" s="591"/>
      <c r="D17" s="591"/>
      <c r="E17" s="591"/>
      <c r="F17" s="565"/>
      <c r="G17" s="565"/>
      <c r="H17" s="565"/>
      <c r="I17" s="334"/>
      <c r="J17" s="335"/>
      <c r="K17" s="336"/>
      <c r="L17" s="308">
        <v>36</v>
      </c>
      <c r="M17" s="309" t="str">
        <f>IF(L17&gt;N17,"○",IF(L17&lt;N17,"×",IF(L17=N17,"△")))</f>
        <v>○</v>
      </c>
      <c r="N17" s="310">
        <v>12</v>
      </c>
      <c r="O17" s="308">
        <v>37</v>
      </c>
      <c r="P17" s="309" t="s">
        <v>501</v>
      </c>
      <c r="Q17" s="310">
        <v>15</v>
      </c>
      <c r="R17" s="308">
        <v>16</v>
      </c>
      <c r="S17" s="309" t="str">
        <f>IF(R17&gt;T17,"○",IF(R17&lt;T17,"×",IF(R17=T17,"△")))</f>
        <v>×</v>
      </c>
      <c r="T17" s="310">
        <v>38</v>
      </c>
      <c r="U17" s="308">
        <v>10</v>
      </c>
      <c r="V17" s="309" t="str">
        <f>IF(U17&gt;W17,"○",IF(U17&lt;W17,"×",IF(U17=W17,"△")))</f>
        <v>×</v>
      </c>
      <c r="W17" s="311">
        <v>38</v>
      </c>
      <c r="X17" s="253">
        <f>SUM(AJ17:AM17)</f>
        <v>2</v>
      </c>
      <c r="Y17" s="87">
        <v>2</v>
      </c>
      <c r="Z17" s="87">
        <v>0</v>
      </c>
      <c r="AA17" s="88">
        <v>3</v>
      </c>
      <c r="AG17" s="4"/>
      <c r="AH17" s="4"/>
      <c r="AI17" s="4"/>
      <c r="AJ17" s="93">
        <f aca="true" t="shared" si="0" ref="AJ17:AJ22">IF(G17="○",1,"")</f>
      </c>
      <c r="AK17" s="93">
        <f aca="true" t="shared" si="1" ref="AK17:AK22">IF(J17="○",1,"")</f>
      </c>
      <c r="AL17" s="93">
        <f aca="true" t="shared" si="2" ref="AL17:AL22">IF(M17="○",1,"")</f>
        <v>1</v>
      </c>
      <c r="AM17" s="93">
        <f aca="true" t="shared" si="3" ref="AM17:AM22">IF(P17="○",1,"")</f>
        <v>1</v>
      </c>
      <c r="AN17" s="93">
        <f aca="true" t="shared" si="4" ref="AN17:AN22">IF(S17="○",1,"")</f>
      </c>
      <c r="AO17" s="93">
        <f aca="true" t="shared" si="5" ref="AO17:AO22">IF(V17="○",1,"")</f>
      </c>
      <c r="AQ17" s="93">
        <f aca="true" t="shared" si="6" ref="AQ17:AQ22">IF(G17="×",1,"")</f>
      </c>
      <c r="AR17" s="93">
        <f aca="true" t="shared" si="7" ref="AR17:AR22">IF(J17="×",1,"")</f>
      </c>
      <c r="AS17" s="93">
        <f aca="true" t="shared" si="8" ref="AS17:AS22">IF(M17="×",1,"")</f>
      </c>
      <c r="AT17" s="93">
        <f aca="true" t="shared" si="9" ref="AT17:AT22">IF(P17="×",1,"")</f>
      </c>
      <c r="AU17" s="93">
        <f aca="true" t="shared" si="10" ref="AU17:AU22">IF(S17="×",1,"")</f>
        <v>1</v>
      </c>
      <c r="AV17" s="93">
        <f aca="true" t="shared" si="11" ref="AV17:AV22">IF(V17="×",1,"")</f>
        <v>1</v>
      </c>
      <c r="AX17" s="93">
        <f aca="true" t="shared" si="12" ref="AX17:AX22">IF(G17="△",1,"")</f>
      </c>
      <c r="AY17" s="93">
        <f aca="true" t="shared" si="13" ref="AY17:AY22">IF(J17="△",1,"")</f>
      </c>
      <c r="AZ17" s="93">
        <f aca="true" t="shared" si="14" ref="AZ17:AZ22">IF(M17="△",1,"")</f>
      </c>
      <c r="BA17" s="93">
        <f aca="true" t="shared" si="15" ref="BA17:BA22">IF(P17="△",1,"")</f>
      </c>
      <c r="BB17" s="93">
        <f aca="true" t="shared" si="16" ref="BB17:BB22">IF(S17="△",1,"")</f>
      </c>
      <c r="BC17" s="93">
        <f aca="true" t="shared" si="17" ref="BC17:BC22">IF(V17="△",1,"")</f>
      </c>
    </row>
    <row r="18" spans="2:55" ht="30" customHeight="1">
      <c r="B18" s="597"/>
      <c r="C18" s="598"/>
      <c r="D18" s="598"/>
      <c r="E18" s="598"/>
      <c r="F18" s="334"/>
      <c r="G18" s="335"/>
      <c r="H18" s="336"/>
      <c r="I18" s="604"/>
      <c r="J18" s="604"/>
      <c r="K18" s="604"/>
      <c r="L18" s="334"/>
      <c r="M18" s="335"/>
      <c r="N18" s="336"/>
      <c r="O18" s="334"/>
      <c r="P18" s="335"/>
      <c r="Q18" s="336"/>
      <c r="R18" s="334"/>
      <c r="S18" s="335"/>
      <c r="T18" s="336"/>
      <c r="U18" s="334"/>
      <c r="V18" s="335"/>
      <c r="W18" s="337"/>
      <c r="X18" s="338"/>
      <c r="Y18" s="339"/>
      <c r="Z18" s="339"/>
      <c r="AA18" s="340"/>
      <c r="AG18" s="4"/>
      <c r="AH18" s="4"/>
      <c r="AI18" s="4"/>
      <c r="AJ18" s="93">
        <f t="shared" si="0"/>
      </c>
      <c r="AK18" s="93">
        <f t="shared" si="1"/>
      </c>
      <c r="AL18" s="93">
        <f t="shared" si="2"/>
      </c>
      <c r="AM18" s="93">
        <f t="shared" si="3"/>
      </c>
      <c r="AN18" s="93">
        <f t="shared" si="4"/>
      </c>
      <c r="AO18" s="93">
        <f t="shared" si="5"/>
      </c>
      <c r="AQ18" s="93">
        <f t="shared" si="6"/>
      </c>
      <c r="AR18" s="93">
        <f t="shared" si="7"/>
      </c>
      <c r="AS18" s="93">
        <f t="shared" si="8"/>
      </c>
      <c r="AT18" s="93">
        <f t="shared" si="9"/>
      </c>
      <c r="AU18" s="93">
        <f t="shared" si="10"/>
      </c>
      <c r="AV18" s="93">
        <f t="shared" si="11"/>
      </c>
      <c r="AX18" s="93">
        <f t="shared" si="12"/>
      </c>
      <c r="AY18" s="93">
        <f t="shared" si="13"/>
      </c>
      <c r="AZ18" s="93">
        <f t="shared" si="14"/>
      </c>
      <c r="BA18" s="93">
        <f t="shared" si="15"/>
      </c>
      <c r="BB18" s="93">
        <f t="shared" si="16"/>
      </c>
      <c r="BC18" s="93">
        <f t="shared" si="17"/>
      </c>
    </row>
    <row r="19" spans="2:55" ht="30" customHeight="1">
      <c r="B19" s="590" t="str">
        <f>'予選記入用'!N41</f>
        <v>泉尾</v>
      </c>
      <c r="C19" s="591"/>
      <c r="D19" s="591"/>
      <c r="E19" s="591"/>
      <c r="F19" s="308">
        <v>12</v>
      </c>
      <c r="G19" s="309" t="str">
        <f>IF(F19&gt;H19,"○",IF(F19&lt;H19,"×",IF(F19=H19,"△")))</f>
        <v>×</v>
      </c>
      <c r="H19" s="312">
        <v>36</v>
      </c>
      <c r="I19" s="334"/>
      <c r="J19" s="335"/>
      <c r="K19" s="336"/>
      <c r="L19" s="565"/>
      <c r="M19" s="565"/>
      <c r="N19" s="565"/>
      <c r="O19" s="308">
        <v>26</v>
      </c>
      <c r="P19" s="309" t="s">
        <v>501</v>
      </c>
      <c r="Q19" s="310">
        <v>11</v>
      </c>
      <c r="R19" s="308">
        <v>16</v>
      </c>
      <c r="S19" s="309" t="s">
        <v>504</v>
      </c>
      <c r="T19" s="310">
        <v>34</v>
      </c>
      <c r="U19" s="308">
        <v>19</v>
      </c>
      <c r="V19" s="309" t="str">
        <f>IF(U19&gt;W19,"○",IF(U19&lt;W19,"×",IF(U19=W19,"△")))</f>
        <v>×</v>
      </c>
      <c r="W19" s="311">
        <v>23</v>
      </c>
      <c r="X19" s="253">
        <f>SUM(AJ19:AM19)</f>
        <v>1</v>
      </c>
      <c r="Y19" s="87">
        <v>3</v>
      </c>
      <c r="Z19" s="87">
        <v>0</v>
      </c>
      <c r="AA19" s="88">
        <v>4</v>
      </c>
      <c r="AG19" s="4"/>
      <c r="AH19" s="4"/>
      <c r="AI19" s="4"/>
      <c r="AJ19" s="93">
        <f t="shared" si="0"/>
      </c>
      <c r="AK19" s="93">
        <f t="shared" si="1"/>
      </c>
      <c r="AL19" s="93">
        <f t="shared" si="2"/>
      </c>
      <c r="AM19" s="93">
        <f t="shared" si="3"/>
        <v>1</v>
      </c>
      <c r="AN19" s="93">
        <f t="shared" si="4"/>
      </c>
      <c r="AO19" s="93">
        <f t="shared" si="5"/>
      </c>
      <c r="AQ19" s="93">
        <f t="shared" si="6"/>
        <v>1</v>
      </c>
      <c r="AR19" s="93">
        <f t="shared" si="7"/>
      </c>
      <c r="AS19" s="93">
        <f t="shared" si="8"/>
      </c>
      <c r="AT19" s="93">
        <f t="shared" si="9"/>
      </c>
      <c r="AU19" s="93">
        <f t="shared" si="10"/>
        <v>1</v>
      </c>
      <c r="AV19" s="93">
        <f>IF(V19="×",1,"")</f>
        <v>1</v>
      </c>
      <c r="AX19" s="93">
        <f t="shared" si="12"/>
      </c>
      <c r="AY19" s="93">
        <f t="shared" si="13"/>
      </c>
      <c r="AZ19" s="93">
        <f t="shared" si="14"/>
      </c>
      <c r="BA19" s="93">
        <f t="shared" si="15"/>
      </c>
      <c r="BB19" s="93">
        <f t="shared" si="16"/>
      </c>
      <c r="BC19" s="93">
        <f t="shared" si="17"/>
      </c>
    </row>
    <row r="20" spans="2:55" ht="30" customHeight="1">
      <c r="B20" s="590" t="str">
        <f>'予選記入用'!S41</f>
        <v>茨田</v>
      </c>
      <c r="C20" s="591"/>
      <c r="D20" s="591"/>
      <c r="E20" s="591"/>
      <c r="F20" s="308">
        <v>15</v>
      </c>
      <c r="G20" s="309" t="s">
        <v>502</v>
      </c>
      <c r="H20" s="312">
        <v>37</v>
      </c>
      <c r="I20" s="334"/>
      <c r="J20" s="335"/>
      <c r="K20" s="336"/>
      <c r="L20" s="308">
        <v>11</v>
      </c>
      <c r="M20" s="309" t="s">
        <v>512</v>
      </c>
      <c r="N20" s="310">
        <v>26</v>
      </c>
      <c r="O20" s="565"/>
      <c r="P20" s="565"/>
      <c r="Q20" s="565"/>
      <c r="R20" s="308">
        <v>15</v>
      </c>
      <c r="S20" s="309" t="str">
        <f>IF(R20&gt;T20,"○",IF(R20&lt;T20,"×",IF(R20=T20,"△")))</f>
        <v>×</v>
      </c>
      <c r="T20" s="310">
        <v>36</v>
      </c>
      <c r="U20" s="308">
        <v>27</v>
      </c>
      <c r="V20" s="309" t="str">
        <f>IF(U20&gt;W20,"○",IF(U20&lt;W20,"×",IF(U20=W20,"△")))</f>
        <v>×</v>
      </c>
      <c r="W20" s="311">
        <v>44</v>
      </c>
      <c r="X20" s="253">
        <f>SUM(AJ20:AM20)</f>
        <v>0</v>
      </c>
      <c r="Y20" s="87">
        <v>4</v>
      </c>
      <c r="Z20" s="87">
        <v>0</v>
      </c>
      <c r="AA20" s="88">
        <v>5</v>
      </c>
      <c r="AG20" s="4"/>
      <c r="AH20" s="4"/>
      <c r="AI20" s="4"/>
      <c r="AJ20" s="93">
        <f t="shared" si="0"/>
      </c>
      <c r="AK20" s="93">
        <f t="shared" si="1"/>
      </c>
      <c r="AL20" s="93">
        <f t="shared" si="2"/>
      </c>
      <c r="AM20" s="93">
        <f t="shared" si="3"/>
      </c>
      <c r="AN20" s="93">
        <f t="shared" si="4"/>
      </c>
      <c r="AO20" s="93">
        <f t="shared" si="5"/>
      </c>
      <c r="AQ20" s="93">
        <f t="shared" si="6"/>
        <v>1</v>
      </c>
      <c r="AR20" s="93">
        <f t="shared" si="7"/>
      </c>
      <c r="AS20" s="93">
        <f t="shared" si="8"/>
        <v>1</v>
      </c>
      <c r="AT20" s="93">
        <f t="shared" si="9"/>
      </c>
      <c r="AU20" s="93">
        <f t="shared" si="10"/>
        <v>1</v>
      </c>
      <c r="AV20" s="93">
        <f t="shared" si="11"/>
        <v>1</v>
      </c>
      <c r="AX20" s="93">
        <f t="shared" si="12"/>
      </c>
      <c r="AY20" s="93">
        <f t="shared" si="13"/>
      </c>
      <c r="AZ20" s="93">
        <f t="shared" si="14"/>
      </c>
      <c r="BA20" s="93">
        <f t="shared" si="15"/>
      </c>
      <c r="BB20" s="93">
        <f t="shared" si="16"/>
      </c>
      <c r="BC20" s="93">
        <f t="shared" si="17"/>
      </c>
    </row>
    <row r="21" spans="2:55" ht="30" customHeight="1">
      <c r="B21" s="590" t="str">
        <f>'順位記入用'!S35</f>
        <v>大手前</v>
      </c>
      <c r="C21" s="591"/>
      <c r="D21" s="591"/>
      <c r="E21" s="591"/>
      <c r="F21" s="308">
        <v>38</v>
      </c>
      <c r="G21" s="309" t="str">
        <f>IF(F21&gt;H21,"○",IF(F21&lt;H21,"×",IF(F21=H21,"△")))</f>
        <v>○</v>
      </c>
      <c r="H21" s="312">
        <v>16</v>
      </c>
      <c r="I21" s="334"/>
      <c r="J21" s="335"/>
      <c r="K21" s="336"/>
      <c r="L21" s="308">
        <v>34</v>
      </c>
      <c r="M21" s="309" t="s">
        <v>503</v>
      </c>
      <c r="N21" s="310">
        <v>16</v>
      </c>
      <c r="O21" s="308">
        <v>36</v>
      </c>
      <c r="P21" s="309" t="str">
        <f>IF(O21&gt;Q21,"○",IF(O21&lt;Q21,"×",IF(O21=Q21,"△")))</f>
        <v>○</v>
      </c>
      <c r="Q21" s="310">
        <v>15</v>
      </c>
      <c r="R21" s="565"/>
      <c r="S21" s="565"/>
      <c r="T21" s="565"/>
      <c r="U21" s="308">
        <v>17</v>
      </c>
      <c r="V21" s="309" t="s">
        <v>128</v>
      </c>
      <c r="W21" s="311">
        <v>37</v>
      </c>
      <c r="X21" s="253">
        <f>SUM(AJ21:AM21)</f>
        <v>3</v>
      </c>
      <c r="Y21" s="87">
        <v>1</v>
      </c>
      <c r="Z21" s="87">
        <v>0</v>
      </c>
      <c r="AA21" s="88">
        <v>2</v>
      </c>
      <c r="AJ21" s="93">
        <f t="shared" si="0"/>
        <v>1</v>
      </c>
      <c r="AK21" s="93">
        <f t="shared" si="1"/>
      </c>
      <c r="AL21" s="93">
        <f t="shared" si="2"/>
        <v>1</v>
      </c>
      <c r="AM21" s="93">
        <f t="shared" si="3"/>
        <v>1</v>
      </c>
      <c r="AN21" s="93">
        <f t="shared" si="4"/>
      </c>
      <c r="AO21" s="93">
        <f t="shared" si="5"/>
      </c>
      <c r="AQ21" s="93">
        <f t="shared" si="6"/>
      </c>
      <c r="AR21" s="93">
        <f t="shared" si="7"/>
      </c>
      <c r="AS21" s="93">
        <f t="shared" si="8"/>
      </c>
      <c r="AT21" s="93">
        <f t="shared" si="9"/>
      </c>
      <c r="AU21" s="93">
        <f t="shared" si="10"/>
      </c>
      <c r="AV21" s="93">
        <f t="shared" si="11"/>
        <v>1</v>
      </c>
      <c r="AX21" s="93">
        <f t="shared" si="12"/>
      </c>
      <c r="AY21" s="93">
        <f t="shared" si="13"/>
      </c>
      <c r="AZ21" s="93">
        <f t="shared" si="14"/>
      </c>
      <c r="BA21" s="93">
        <f t="shared" si="15"/>
      </c>
      <c r="BB21" s="93">
        <f t="shared" si="16"/>
      </c>
      <c r="BC21" s="93">
        <f t="shared" si="17"/>
      </c>
    </row>
    <row r="22" spans="2:55" ht="30" customHeight="1" thickBot="1">
      <c r="B22" s="600" t="str">
        <f>'順位記入用'!S36</f>
        <v>枚方</v>
      </c>
      <c r="C22" s="601"/>
      <c r="D22" s="601"/>
      <c r="E22" s="601"/>
      <c r="F22" s="313">
        <v>38</v>
      </c>
      <c r="G22" s="314" t="str">
        <f>IF(F22&gt;H22,"○",IF(F22&lt;H22,"×",IF(F22=H22,"△")))</f>
        <v>○</v>
      </c>
      <c r="H22" s="315">
        <v>10</v>
      </c>
      <c r="I22" s="341"/>
      <c r="J22" s="342"/>
      <c r="K22" s="343"/>
      <c r="L22" s="313">
        <v>23</v>
      </c>
      <c r="M22" s="314" t="str">
        <f>IF(L22&gt;N22,"○",IF(L22&lt;N22,"×",IF(L22=N22,"△")))</f>
        <v>○</v>
      </c>
      <c r="N22" s="316">
        <v>19</v>
      </c>
      <c r="O22" s="313">
        <v>44</v>
      </c>
      <c r="P22" s="314" t="str">
        <f>IF(O22&gt;Q22,"○",IF(O22&lt;Q22,"×",IF(O22=Q22,"△")))</f>
        <v>○</v>
      </c>
      <c r="Q22" s="316">
        <v>27</v>
      </c>
      <c r="R22" s="313">
        <v>37</v>
      </c>
      <c r="S22" s="314" t="s">
        <v>513</v>
      </c>
      <c r="T22" s="316">
        <v>17</v>
      </c>
      <c r="U22" s="602"/>
      <c r="V22" s="602"/>
      <c r="W22" s="603"/>
      <c r="X22" s="255">
        <v>4</v>
      </c>
      <c r="Y22" s="89">
        <f>SUM(AQ22:AT22)</f>
        <v>0</v>
      </c>
      <c r="Z22" s="89">
        <v>0</v>
      </c>
      <c r="AA22" s="90">
        <v>1</v>
      </c>
      <c r="AJ22" s="93">
        <f t="shared" si="0"/>
        <v>1</v>
      </c>
      <c r="AK22" s="93">
        <f t="shared" si="1"/>
      </c>
      <c r="AL22" s="93">
        <f t="shared" si="2"/>
        <v>1</v>
      </c>
      <c r="AM22" s="93">
        <f t="shared" si="3"/>
        <v>1</v>
      </c>
      <c r="AN22" s="93">
        <f t="shared" si="4"/>
        <v>1</v>
      </c>
      <c r="AO22" s="93">
        <f t="shared" si="5"/>
      </c>
      <c r="AQ22" s="93">
        <f t="shared" si="6"/>
      </c>
      <c r="AR22" s="93">
        <f t="shared" si="7"/>
      </c>
      <c r="AS22" s="93">
        <f t="shared" si="8"/>
      </c>
      <c r="AT22" s="93">
        <f t="shared" si="9"/>
      </c>
      <c r="AU22" s="93">
        <f t="shared" si="10"/>
      </c>
      <c r="AV22" s="93">
        <f t="shared" si="11"/>
      </c>
      <c r="AX22" s="93">
        <f t="shared" si="12"/>
      </c>
      <c r="AY22" s="93">
        <f t="shared" si="13"/>
      </c>
      <c r="AZ22" s="93">
        <f t="shared" si="14"/>
      </c>
      <c r="BA22" s="93">
        <f t="shared" si="15"/>
      </c>
      <c r="BB22" s="93">
        <f t="shared" si="16"/>
      </c>
      <c r="BC22" s="93">
        <f t="shared" si="17"/>
      </c>
    </row>
    <row r="23" spans="2:10" ht="14.25" customHeight="1">
      <c r="B23" s="5"/>
      <c r="C23" s="7"/>
      <c r="D23" s="7"/>
      <c r="E23" s="7"/>
      <c r="F23" s="6"/>
      <c r="G23" s="7"/>
      <c r="H23" s="7"/>
      <c r="I23" s="7"/>
      <c r="J23" s="8"/>
    </row>
    <row r="24" spans="2:10" ht="30" customHeight="1" thickBot="1">
      <c r="B24" s="256" t="s">
        <v>311</v>
      </c>
      <c r="C24" s="7"/>
      <c r="D24" s="7"/>
      <c r="E24" s="7"/>
      <c r="F24" s="6"/>
      <c r="G24" s="7"/>
      <c r="H24" s="7"/>
      <c r="I24" s="7"/>
      <c r="J24" s="8"/>
    </row>
    <row r="25" spans="2:31" ht="30" customHeight="1">
      <c r="B25" s="578" t="s">
        <v>59</v>
      </c>
      <c r="C25" s="571"/>
      <c r="D25" s="572" t="s">
        <v>12</v>
      </c>
      <c r="E25" s="572"/>
      <c r="F25" s="572"/>
      <c r="G25" s="572"/>
      <c r="H25" s="571" t="s">
        <v>60</v>
      </c>
      <c r="I25" s="571"/>
      <c r="J25" s="572" t="s">
        <v>364</v>
      </c>
      <c r="K25" s="572"/>
      <c r="L25" s="572"/>
      <c r="M25" s="572"/>
      <c r="N25" s="571" t="s">
        <v>61</v>
      </c>
      <c r="O25" s="571"/>
      <c r="P25" s="572" t="s">
        <v>13</v>
      </c>
      <c r="Q25" s="572"/>
      <c r="R25" s="572"/>
      <c r="S25" s="572"/>
      <c r="T25" s="571" t="s">
        <v>62</v>
      </c>
      <c r="U25" s="571"/>
      <c r="V25" s="572" t="s">
        <v>4</v>
      </c>
      <c r="W25" s="572"/>
      <c r="X25" s="572"/>
      <c r="Y25" s="573"/>
      <c r="Z25" s="48"/>
      <c r="AA25" s="48"/>
      <c r="AB25" s="48"/>
      <c r="AC25" s="48"/>
      <c r="AD25" s="48"/>
      <c r="AE25" s="48"/>
    </row>
    <row r="26" spans="2:31" ht="30" customHeight="1">
      <c r="B26" s="562" t="s">
        <v>315</v>
      </c>
      <c r="C26" s="549"/>
      <c r="D26" s="550" t="s">
        <v>11</v>
      </c>
      <c r="E26" s="550"/>
      <c r="F26" s="550"/>
      <c r="G26" s="550"/>
      <c r="H26" s="549" t="s">
        <v>314</v>
      </c>
      <c r="I26" s="549"/>
      <c r="J26" s="550" t="s">
        <v>16</v>
      </c>
      <c r="K26" s="550"/>
      <c r="L26" s="550"/>
      <c r="M26" s="550"/>
      <c r="N26" s="549" t="s">
        <v>313</v>
      </c>
      <c r="O26" s="549"/>
      <c r="P26" s="550" t="s">
        <v>17</v>
      </c>
      <c r="Q26" s="550"/>
      <c r="R26" s="550"/>
      <c r="S26" s="550"/>
      <c r="T26" s="549" t="s">
        <v>312</v>
      </c>
      <c r="U26" s="549"/>
      <c r="V26" s="550" t="s">
        <v>516</v>
      </c>
      <c r="W26" s="550"/>
      <c r="X26" s="550"/>
      <c r="Y26" s="551"/>
      <c r="Z26" s="48"/>
      <c r="AA26" s="48"/>
      <c r="AB26" s="48"/>
      <c r="AC26" s="48"/>
      <c r="AD26" s="48"/>
      <c r="AE26" s="48"/>
    </row>
    <row r="27" spans="2:31" ht="30" customHeight="1">
      <c r="B27" s="562" t="s">
        <v>316</v>
      </c>
      <c r="C27" s="549"/>
      <c r="D27" s="550" t="s">
        <v>7</v>
      </c>
      <c r="E27" s="550"/>
      <c r="F27" s="550"/>
      <c r="G27" s="550"/>
      <c r="H27" s="549" t="s">
        <v>317</v>
      </c>
      <c r="I27" s="549"/>
      <c r="J27" s="550" t="s">
        <v>14</v>
      </c>
      <c r="K27" s="550"/>
      <c r="L27" s="550"/>
      <c r="M27" s="550"/>
      <c r="N27" s="549" t="s">
        <v>318</v>
      </c>
      <c r="O27" s="549"/>
      <c r="P27" s="550" t="s">
        <v>399</v>
      </c>
      <c r="Q27" s="550"/>
      <c r="R27" s="550"/>
      <c r="S27" s="550"/>
      <c r="T27" s="549" t="s">
        <v>319</v>
      </c>
      <c r="U27" s="549"/>
      <c r="V27" s="550" t="s">
        <v>5</v>
      </c>
      <c r="W27" s="550"/>
      <c r="X27" s="550"/>
      <c r="Y27" s="551"/>
      <c r="Z27" s="48"/>
      <c r="AA27" s="48"/>
      <c r="AB27" s="48"/>
      <c r="AC27" s="48"/>
      <c r="AD27" s="48"/>
      <c r="AE27" s="48"/>
    </row>
    <row r="28" spans="2:25" ht="30" customHeight="1" thickBot="1">
      <c r="B28" s="562" t="s">
        <v>323</v>
      </c>
      <c r="C28" s="549"/>
      <c r="D28" s="550" t="s">
        <v>9</v>
      </c>
      <c r="E28" s="550"/>
      <c r="F28" s="550"/>
      <c r="G28" s="550"/>
      <c r="H28" s="549" t="s">
        <v>322</v>
      </c>
      <c r="I28" s="549"/>
      <c r="J28" s="550" t="s">
        <v>22</v>
      </c>
      <c r="K28" s="550"/>
      <c r="L28" s="550"/>
      <c r="M28" s="550"/>
      <c r="N28" s="549" t="s">
        <v>321</v>
      </c>
      <c r="O28" s="549"/>
      <c r="P28" s="550" t="s">
        <v>511</v>
      </c>
      <c r="Q28" s="550"/>
      <c r="R28" s="550"/>
      <c r="S28" s="550"/>
      <c r="T28" s="552" t="s">
        <v>320</v>
      </c>
      <c r="U28" s="552"/>
      <c r="V28" s="553" t="s">
        <v>510</v>
      </c>
      <c r="W28" s="553"/>
      <c r="X28" s="553"/>
      <c r="Y28" s="554"/>
    </row>
    <row r="29" spans="2:25" ht="30" customHeight="1" thickBot="1">
      <c r="B29" s="555" t="s">
        <v>324</v>
      </c>
      <c r="C29" s="556"/>
      <c r="D29" s="557" t="s">
        <v>8</v>
      </c>
      <c r="E29" s="557"/>
      <c r="F29" s="557"/>
      <c r="G29" s="557"/>
      <c r="H29" s="556" t="s">
        <v>325</v>
      </c>
      <c r="I29" s="556"/>
      <c r="J29" s="557" t="s">
        <v>162</v>
      </c>
      <c r="K29" s="557"/>
      <c r="L29" s="557"/>
      <c r="M29" s="557"/>
      <c r="N29" s="556" t="s">
        <v>326</v>
      </c>
      <c r="O29" s="556"/>
      <c r="P29" s="557" t="s">
        <v>21</v>
      </c>
      <c r="Q29" s="557"/>
      <c r="R29" s="557"/>
      <c r="S29" s="561"/>
      <c r="T29" s="558"/>
      <c r="U29" s="559"/>
      <c r="V29" s="560"/>
      <c r="W29" s="560"/>
      <c r="X29" s="560"/>
      <c r="Y29" s="560"/>
    </row>
  </sheetData>
  <sheetProtection/>
  <mergeCells count="127">
    <mergeCell ref="Y10:AB10"/>
    <mergeCell ref="P10:R10"/>
    <mergeCell ref="S10:V10"/>
    <mergeCell ref="B9:E9"/>
    <mergeCell ref="F9:I9"/>
    <mergeCell ref="B10:E10"/>
    <mergeCell ref="J9:K9"/>
    <mergeCell ref="F10:I10"/>
    <mergeCell ref="L9:O9"/>
    <mergeCell ref="S9:V9"/>
    <mergeCell ref="F4:O4"/>
    <mergeCell ref="J5:K5"/>
    <mergeCell ref="B6:E6"/>
    <mergeCell ref="F6:I6"/>
    <mergeCell ref="J6:K6"/>
    <mergeCell ref="B4:E4"/>
    <mergeCell ref="F16:H16"/>
    <mergeCell ref="R16:T16"/>
    <mergeCell ref="Y8:AB8"/>
    <mergeCell ref="W7:X7"/>
    <mergeCell ref="W8:X8"/>
    <mergeCell ref="J10:K10"/>
    <mergeCell ref="F12:AE12"/>
    <mergeCell ref="AC10:AE10"/>
    <mergeCell ref="F11:AE11"/>
    <mergeCell ref="W10:X10"/>
    <mergeCell ref="B18:E18"/>
    <mergeCell ref="U16:W16"/>
    <mergeCell ref="B22:E22"/>
    <mergeCell ref="U22:W22"/>
    <mergeCell ref="I18:K18"/>
    <mergeCell ref="L19:N19"/>
    <mergeCell ref="B21:E21"/>
    <mergeCell ref="B20:E20"/>
    <mergeCell ref="B19:E19"/>
    <mergeCell ref="R21:T21"/>
    <mergeCell ref="T26:U26"/>
    <mergeCell ref="V26:Y26"/>
    <mergeCell ref="N26:O26"/>
    <mergeCell ref="P26:S26"/>
    <mergeCell ref="B17:E17"/>
    <mergeCell ref="B13:E13"/>
    <mergeCell ref="B16:E16"/>
    <mergeCell ref="AC4:AE4"/>
    <mergeCell ref="P5:R5"/>
    <mergeCell ref="Y6:AB6"/>
    <mergeCell ref="Y7:AB7"/>
    <mergeCell ref="P6:R6"/>
    <mergeCell ref="S6:V6"/>
    <mergeCell ref="B12:E12"/>
    <mergeCell ref="S5:V5"/>
    <mergeCell ref="L8:O8"/>
    <mergeCell ref="L7:O7"/>
    <mergeCell ref="B11:E11"/>
    <mergeCell ref="F7:I7"/>
    <mergeCell ref="F8:I8"/>
    <mergeCell ref="B5:E5"/>
    <mergeCell ref="F5:I5"/>
    <mergeCell ref="B7:E7"/>
    <mergeCell ref="B8:E8"/>
    <mergeCell ref="Y5:AB5"/>
    <mergeCell ref="AC5:AE5"/>
    <mergeCell ref="W5:X5"/>
    <mergeCell ref="AC6:AE6"/>
    <mergeCell ref="B26:C26"/>
    <mergeCell ref="D26:G26"/>
    <mergeCell ref="M1:Q1"/>
    <mergeCell ref="T1:X1"/>
    <mergeCell ref="L6:O6"/>
    <mergeCell ref="P7:R7"/>
    <mergeCell ref="M2:V2"/>
    <mergeCell ref="J7:K7"/>
    <mergeCell ref="J8:K8"/>
    <mergeCell ref="L5:O5"/>
    <mergeCell ref="P4:R4"/>
    <mergeCell ref="S4:AB4"/>
    <mergeCell ref="W6:X6"/>
    <mergeCell ref="B25:C25"/>
    <mergeCell ref="D25:G25"/>
    <mergeCell ref="N25:O25"/>
    <mergeCell ref="P25:S25"/>
    <mergeCell ref="H25:I25"/>
    <mergeCell ref="J25:M25"/>
    <mergeCell ref="L10:O10"/>
    <mergeCell ref="AC7:AE7"/>
    <mergeCell ref="AC8:AE8"/>
    <mergeCell ref="T25:U25"/>
    <mergeCell ref="V25:Y25"/>
    <mergeCell ref="F13:AE13"/>
    <mergeCell ref="AC9:AE9"/>
    <mergeCell ref="W9:X9"/>
    <mergeCell ref="S7:V7"/>
    <mergeCell ref="S8:V8"/>
    <mergeCell ref="P8:R8"/>
    <mergeCell ref="J28:M28"/>
    <mergeCell ref="N27:O27"/>
    <mergeCell ref="P9:R9"/>
    <mergeCell ref="L16:N16"/>
    <mergeCell ref="O16:Q16"/>
    <mergeCell ref="O20:Q20"/>
    <mergeCell ref="B28:C28"/>
    <mergeCell ref="D28:G28"/>
    <mergeCell ref="Y9:AB9"/>
    <mergeCell ref="F17:H17"/>
    <mergeCell ref="I16:K16"/>
    <mergeCell ref="H26:I26"/>
    <mergeCell ref="J26:M26"/>
    <mergeCell ref="N28:O28"/>
    <mergeCell ref="P28:S28"/>
    <mergeCell ref="H28:I28"/>
    <mergeCell ref="P27:S27"/>
    <mergeCell ref="H27:I27"/>
    <mergeCell ref="J27:M27"/>
    <mergeCell ref="B27:C27"/>
    <mergeCell ref="D27:G27"/>
    <mergeCell ref="T29:U29"/>
    <mergeCell ref="V29:Y29"/>
    <mergeCell ref="N29:O29"/>
    <mergeCell ref="P29:S29"/>
    <mergeCell ref="B29:C29"/>
    <mergeCell ref="D29:G29"/>
    <mergeCell ref="H29:I29"/>
    <mergeCell ref="J29:M29"/>
    <mergeCell ref="T27:U27"/>
    <mergeCell ref="V27:Y27"/>
    <mergeCell ref="T28:U28"/>
    <mergeCell ref="V28:Y28"/>
  </mergeCells>
  <printOptions/>
  <pageMargins left="0.3" right="0.24" top="0.36" bottom="0.53" header="0.23" footer="0.3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27"/>
  <sheetViews>
    <sheetView zoomScalePageLayoutView="0" workbookViewId="0" topLeftCell="A11">
      <selection activeCell="E26" sqref="E26"/>
    </sheetView>
  </sheetViews>
  <sheetFormatPr defaultColWidth="9.00390625" defaultRowHeight="13.5"/>
  <cols>
    <col min="4" max="4" width="61.00390625" style="0" customWidth="1"/>
  </cols>
  <sheetData>
    <row r="2" ht="15" thickBot="1">
      <c r="B2" s="377" t="s">
        <v>517</v>
      </c>
    </row>
    <row r="3" spans="2:4" ht="25.5" customHeight="1" thickBot="1">
      <c r="B3" s="378" t="s">
        <v>518</v>
      </c>
      <c r="C3" s="379" t="s">
        <v>519</v>
      </c>
      <c r="D3" s="379" t="s">
        <v>520</v>
      </c>
    </row>
    <row r="4" spans="2:4" ht="25.5" customHeight="1">
      <c r="B4" s="615" t="s">
        <v>521</v>
      </c>
      <c r="C4" s="619" t="s">
        <v>522</v>
      </c>
      <c r="D4" s="381" t="s">
        <v>523</v>
      </c>
    </row>
    <row r="5" spans="2:4" ht="25.5" customHeight="1" thickBot="1">
      <c r="B5" s="616"/>
      <c r="C5" s="620"/>
      <c r="D5" s="382" t="s">
        <v>524</v>
      </c>
    </row>
    <row r="6" spans="2:4" ht="25.5" customHeight="1">
      <c r="B6" s="615" t="s">
        <v>525</v>
      </c>
      <c r="C6" s="619" t="s">
        <v>526</v>
      </c>
      <c r="D6" s="381" t="s">
        <v>527</v>
      </c>
    </row>
    <row r="7" spans="2:4" ht="25.5" customHeight="1" thickBot="1">
      <c r="B7" s="616"/>
      <c r="C7" s="620"/>
      <c r="D7" s="382" t="s">
        <v>528</v>
      </c>
    </row>
    <row r="8" spans="2:4" ht="25.5" customHeight="1" thickBot="1">
      <c r="B8" s="383" t="s">
        <v>529</v>
      </c>
      <c r="C8" s="384" t="s">
        <v>530</v>
      </c>
      <c r="D8" s="382" t="s">
        <v>531</v>
      </c>
    </row>
    <row r="9" spans="2:4" ht="25.5" customHeight="1" thickBot="1">
      <c r="B9" s="383" t="s">
        <v>532</v>
      </c>
      <c r="C9" s="384" t="s">
        <v>533</v>
      </c>
      <c r="D9" s="382" t="s">
        <v>534</v>
      </c>
    </row>
    <row r="10" spans="2:4" ht="25.5" customHeight="1" thickBot="1">
      <c r="B10" s="383" t="s">
        <v>535</v>
      </c>
      <c r="C10" s="384" t="s">
        <v>536</v>
      </c>
      <c r="D10" s="382" t="s">
        <v>537</v>
      </c>
    </row>
    <row r="11" spans="2:4" ht="25.5" customHeight="1" thickBot="1">
      <c r="B11" s="383" t="s">
        <v>538</v>
      </c>
      <c r="C11" s="384" t="s">
        <v>539</v>
      </c>
      <c r="D11" s="382" t="s">
        <v>540</v>
      </c>
    </row>
    <row r="12" spans="2:4" ht="25.5" customHeight="1" thickBot="1">
      <c r="B12" s="383" t="s">
        <v>541</v>
      </c>
      <c r="C12" s="385" t="s">
        <v>542</v>
      </c>
      <c r="D12" s="382" t="s">
        <v>543</v>
      </c>
    </row>
    <row r="13" spans="2:4" ht="25.5" customHeight="1" thickBot="1">
      <c r="B13" s="383" t="s">
        <v>544</v>
      </c>
      <c r="C13" s="384" t="s">
        <v>545</v>
      </c>
      <c r="D13" s="382" t="s">
        <v>546</v>
      </c>
    </row>
    <row r="14" spans="2:4" ht="25.5" customHeight="1" thickBot="1">
      <c r="B14" s="383" t="s">
        <v>547</v>
      </c>
      <c r="C14" s="384" t="s">
        <v>548</v>
      </c>
      <c r="D14" s="382" t="s">
        <v>549</v>
      </c>
    </row>
    <row r="15" spans="2:4" ht="25.5" customHeight="1" thickBot="1">
      <c r="B15" s="383" t="s">
        <v>550</v>
      </c>
      <c r="C15" s="384" t="s">
        <v>551</v>
      </c>
      <c r="D15" s="382" t="s">
        <v>552</v>
      </c>
    </row>
    <row r="16" spans="2:4" ht="25.5" customHeight="1" thickBot="1">
      <c r="B16" s="383" t="s">
        <v>553</v>
      </c>
      <c r="C16" s="384" t="s">
        <v>554</v>
      </c>
      <c r="D16" s="382" t="s">
        <v>555</v>
      </c>
    </row>
    <row r="17" spans="2:4" ht="25.5" customHeight="1" thickBot="1">
      <c r="B17" s="383" t="s">
        <v>556</v>
      </c>
      <c r="C17" s="384" t="s">
        <v>557</v>
      </c>
      <c r="D17" s="382" t="s">
        <v>558</v>
      </c>
    </row>
    <row r="18" spans="2:4" ht="25.5" customHeight="1">
      <c r="B18" s="615" t="s">
        <v>559</v>
      </c>
      <c r="C18" s="380" t="s">
        <v>560</v>
      </c>
      <c r="D18" s="617" t="s">
        <v>562</v>
      </c>
    </row>
    <row r="19" spans="2:4" ht="25.5" customHeight="1" thickBot="1">
      <c r="B19" s="616"/>
      <c r="C19" s="384" t="s">
        <v>561</v>
      </c>
      <c r="D19" s="618"/>
    </row>
    <row r="20" spans="2:4" ht="25.5" customHeight="1" thickBot="1">
      <c r="B20" s="383" t="s">
        <v>563</v>
      </c>
      <c r="C20" s="384" t="s">
        <v>564</v>
      </c>
      <c r="D20" s="382" t="s">
        <v>565</v>
      </c>
    </row>
    <row r="21" spans="2:4" ht="25.5" customHeight="1" thickBot="1">
      <c r="B21" s="383" t="s">
        <v>566</v>
      </c>
      <c r="C21" s="384" t="s">
        <v>567</v>
      </c>
      <c r="D21" s="382" t="s">
        <v>568</v>
      </c>
    </row>
    <row r="22" spans="2:4" ht="25.5" customHeight="1" thickBot="1">
      <c r="B22" s="383" t="s">
        <v>569</v>
      </c>
      <c r="C22" s="384" t="s">
        <v>570</v>
      </c>
      <c r="D22" s="382" t="s">
        <v>571</v>
      </c>
    </row>
    <row r="23" spans="2:4" ht="25.5" customHeight="1" thickBot="1">
      <c r="B23" s="383" t="s">
        <v>572</v>
      </c>
      <c r="C23" s="384" t="s">
        <v>573</v>
      </c>
      <c r="D23" s="382" t="s">
        <v>574</v>
      </c>
    </row>
    <row r="24" spans="2:4" ht="25.5" customHeight="1" thickBot="1">
      <c r="B24" s="383" t="s">
        <v>575</v>
      </c>
      <c r="C24" s="385" t="s">
        <v>576</v>
      </c>
      <c r="D24" s="382" t="s">
        <v>577</v>
      </c>
    </row>
    <row r="25" spans="2:4" ht="25.5" customHeight="1" thickBot="1">
      <c r="B25" s="383" t="s">
        <v>578</v>
      </c>
      <c r="C25" s="384" t="s">
        <v>579</v>
      </c>
      <c r="D25" s="382" t="s">
        <v>580</v>
      </c>
    </row>
    <row r="26" spans="2:4" ht="14.25" thickBot="1">
      <c r="B26" s="383"/>
      <c r="C26" s="384"/>
      <c r="D26" s="382"/>
    </row>
    <row r="27" spans="2:4" ht="14.25" thickBot="1">
      <c r="B27" s="383"/>
      <c r="C27" s="384"/>
      <c r="D27" s="382"/>
    </row>
  </sheetData>
  <sheetProtection/>
  <mergeCells count="6">
    <mergeCell ref="B18:B19"/>
    <mergeCell ref="D18:D19"/>
    <mergeCell ref="B4:B5"/>
    <mergeCell ref="C4:C5"/>
    <mergeCell ref="B6:B7"/>
    <mergeCell ref="C6:C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2"/>
  <sheetViews>
    <sheetView zoomScalePageLayoutView="0" workbookViewId="0" topLeftCell="A10">
      <selection activeCell="B25" sqref="B25"/>
    </sheetView>
  </sheetViews>
  <sheetFormatPr defaultColWidth="9.00390625" defaultRowHeight="13.5"/>
  <cols>
    <col min="2" max="2" width="17.00390625" style="0" bestFit="1" customWidth="1"/>
  </cols>
  <sheetData>
    <row r="3" spans="1:3" ht="14.25">
      <c r="A3" t="s">
        <v>219</v>
      </c>
      <c r="B3" s="165" t="s">
        <v>4</v>
      </c>
      <c r="C3" t="s">
        <v>265</v>
      </c>
    </row>
    <row r="4" spans="1:2" ht="14.25">
      <c r="A4" t="s">
        <v>220</v>
      </c>
      <c r="B4" s="166" t="s">
        <v>9</v>
      </c>
    </row>
    <row r="5" spans="1:2" ht="14.25">
      <c r="A5" t="s">
        <v>221</v>
      </c>
      <c r="B5" s="165" t="s">
        <v>5</v>
      </c>
    </row>
    <row r="6" spans="1:2" ht="14.25">
      <c r="A6" t="s">
        <v>222</v>
      </c>
      <c r="B6" s="166" t="s">
        <v>11</v>
      </c>
    </row>
    <row r="7" spans="1:2" ht="14.25">
      <c r="A7" t="s">
        <v>223</v>
      </c>
      <c r="B7" s="166" t="s">
        <v>8</v>
      </c>
    </row>
    <row r="8" spans="1:2" ht="14.25">
      <c r="A8" t="s">
        <v>224</v>
      </c>
      <c r="B8" s="165" t="s">
        <v>17</v>
      </c>
    </row>
    <row r="9" spans="1:2" ht="14.25">
      <c r="A9" t="s">
        <v>225</v>
      </c>
      <c r="B9" s="166" t="s">
        <v>18</v>
      </c>
    </row>
    <row r="10" spans="1:2" ht="14.25">
      <c r="A10" t="s">
        <v>226</v>
      </c>
      <c r="B10" s="165" t="s">
        <v>16</v>
      </c>
    </row>
    <row r="11" spans="1:3" ht="14.25">
      <c r="A11" t="s">
        <v>227</v>
      </c>
      <c r="B11" s="165" t="s">
        <v>216</v>
      </c>
      <c r="C11" t="s">
        <v>265</v>
      </c>
    </row>
    <row r="12" spans="1:3" ht="14.25">
      <c r="A12" t="s">
        <v>228</v>
      </c>
      <c r="B12" s="165" t="s">
        <v>15</v>
      </c>
      <c r="C12" t="s">
        <v>327</v>
      </c>
    </row>
    <row r="13" spans="1:3" ht="14.25">
      <c r="A13" t="s">
        <v>229</v>
      </c>
      <c r="B13" s="166" t="s">
        <v>12</v>
      </c>
      <c r="C13" t="s">
        <v>266</v>
      </c>
    </row>
    <row r="14" spans="1:2" ht="14.25">
      <c r="A14" t="s">
        <v>230</v>
      </c>
      <c r="B14" s="166" t="s">
        <v>7</v>
      </c>
    </row>
    <row r="15" spans="1:2" ht="14.25">
      <c r="A15" t="s">
        <v>231</v>
      </c>
      <c r="B15" s="166" t="s">
        <v>13</v>
      </c>
    </row>
    <row r="16" spans="1:2" ht="14.25">
      <c r="A16" t="s">
        <v>232</v>
      </c>
      <c r="B16" s="166" t="s">
        <v>22</v>
      </c>
    </row>
    <row r="17" spans="1:3" ht="14.25">
      <c r="A17" t="s">
        <v>233</v>
      </c>
      <c r="B17" s="166" t="s">
        <v>162</v>
      </c>
      <c r="C17" t="s">
        <v>266</v>
      </c>
    </row>
    <row r="18" spans="1:3" ht="14.25">
      <c r="A18" t="s">
        <v>234</v>
      </c>
      <c r="B18" s="166" t="s">
        <v>145</v>
      </c>
      <c r="C18" t="s">
        <v>268</v>
      </c>
    </row>
    <row r="19" spans="1:3" ht="14.25">
      <c r="A19" t="s">
        <v>235</v>
      </c>
      <c r="B19" s="166" t="s">
        <v>148</v>
      </c>
      <c r="C19" t="s">
        <v>267</v>
      </c>
    </row>
    <row r="20" spans="1:2" ht="14.25">
      <c r="A20" t="s">
        <v>236</v>
      </c>
      <c r="B20" s="166" t="s">
        <v>14</v>
      </c>
    </row>
    <row r="21" spans="1:3" ht="14.25">
      <c r="A21" t="s">
        <v>237</v>
      </c>
      <c r="B21" s="166" t="s">
        <v>10</v>
      </c>
      <c r="C21" t="s">
        <v>267</v>
      </c>
    </row>
    <row r="22" spans="1:2" ht="14.25">
      <c r="A22" t="s">
        <v>238</v>
      </c>
      <c r="B22" s="165" t="s">
        <v>21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6384" width="9.00390625" style="91" customWidth="1"/>
  </cols>
  <sheetData>
    <row r="1" ht="25.5">
      <c r="A1" s="203" t="s">
        <v>94</v>
      </c>
    </row>
    <row r="2" spans="2:3" ht="14.25">
      <c r="B2" s="91" t="s">
        <v>95</v>
      </c>
      <c r="C2" s="91" t="s">
        <v>262</v>
      </c>
    </row>
    <row r="3" ht="14.25">
      <c r="C3" s="91" t="s">
        <v>98</v>
      </c>
    </row>
    <row r="4" ht="14.25">
      <c r="C4" s="91" t="s">
        <v>99</v>
      </c>
    </row>
    <row r="6" spans="2:3" ht="14.25">
      <c r="B6" s="91" t="s">
        <v>96</v>
      </c>
      <c r="C6" s="91" t="s">
        <v>97</v>
      </c>
    </row>
    <row r="7" ht="14.25">
      <c r="C7" s="91" t="s">
        <v>98</v>
      </c>
    </row>
    <row r="8" ht="14.25">
      <c r="C8" s="91" t="s">
        <v>99</v>
      </c>
    </row>
    <row r="10" spans="2:3" ht="14.25">
      <c r="B10" s="91" t="s">
        <v>100</v>
      </c>
      <c r="C10" s="91" t="s">
        <v>102</v>
      </c>
    </row>
    <row r="11" spans="2:3" ht="14.25">
      <c r="B11" s="91" t="s">
        <v>101</v>
      </c>
      <c r="C11" s="91" t="s">
        <v>103</v>
      </c>
    </row>
    <row r="13" ht="14.25">
      <c r="B13" s="91" t="s">
        <v>104</v>
      </c>
    </row>
    <row r="14" ht="14.25">
      <c r="B14" s="91" t="s">
        <v>105</v>
      </c>
    </row>
    <row r="15" ht="14.25">
      <c r="B15" s="91" t="s">
        <v>106</v>
      </c>
    </row>
    <row r="17" ht="14.25">
      <c r="B17" s="91" t="s">
        <v>107</v>
      </c>
    </row>
    <row r="18" ht="14.25">
      <c r="B18" s="91" t="s">
        <v>108</v>
      </c>
    </row>
    <row r="19" ht="14.25">
      <c r="B19" s="91" t="s">
        <v>109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7.125" style="92" customWidth="1"/>
    <col min="2" max="3" width="19.50390625" style="92" bestFit="1" customWidth="1"/>
    <col min="4" max="5" width="16.875" style="92" bestFit="1" customWidth="1"/>
    <col min="6" max="16384" width="9.00390625" style="92" customWidth="1"/>
  </cols>
  <sheetData>
    <row r="2" spans="1:5" ht="17.25">
      <c r="A2" s="94"/>
      <c r="B2" s="190" t="s">
        <v>0</v>
      </c>
      <c r="C2" s="193" t="s">
        <v>1</v>
      </c>
      <c r="D2" s="196" t="s">
        <v>2</v>
      </c>
      <c r="E2" s="198" t="s">
        <v>3</v>
      </c>
    </row>
    <row r="3" spans="1:5" ht="17.25">
      <c r="A3" s="94">
        <v>1</v>
      </c>
      <c r="B3" s="191" t="s">
        <v>4</v>
      </c>
      <c r="C3" s="194" t="s">
        <v>17</v>
      </c>
      <c r="D3" s="197" t="s">
        <v>12</v>
      </c>
      <c r="E3" s="199" t="s">
        <v>145</v>
      </c>
    </row>
    <row r="4" spans="1:5" ht="17.25">
      <c r="A4" s="94">
        <v>2</v>
      </c>
      <c r="B4" s="192" t="s">
        <v>9</v>
      </c>
      <c r="C4" s="195" t="s">
        <v>18</v>
      </c>
      <c r="D4" s="197" t="s">
        <v>7</v>
      </c>
      <c r="E4" s="199" t="s">
        <v>148</v>
      </c>
    </row>
    <row r="5" spans="1:5" ht="17.25">
      <c r="A5" s="94">
        <v>3</v>
      </c>
      <c r="B5" s="191" t="s">
        <v>5</v>
      </c>
      <c r="C5" s="194" t="s">
        <v>16</v>
      </c>
      <c r="D5" s="197" t="s">
        <v>13</v>
      </c>
      <c r="E5" s="199" t="s">
        <v>14</v>
      </c>
    </row>
    <row r="6" spans="1:5" ht="17.25">
      <c r="A6" s="94">
        <v>4</v>
      </c>
      <c r="B6" s="192" t="s">
        <v>11</v>
      </c>
      <c r="C6" s="194" t="s">
        <v>216</v>
      </c>
      <c r="D6" s="197" t="s">
        <v>22</v>
      </c>
      <c r="E6" s="199" t="s">
        <v>10</v>
      </c>
    </row>
    <row r="7" spans="1:5" ht="17.25">
      <c r="A7" s="94">
        <v>5</v>
      </c>
      <c r="B7" s="192" t="s">
        <v>8</v>
      </c>
      <c r="C7" s="194" t="s">
        <v>15</v>
      </c>
      <c r="D7" s="197" t="s">
        <v>162</v>
      </c>
      <c r="E7" s="200" t="s">
        <v>21</v>
      </c>
    </row>
    <row r="8" spans="1:5" ht="17.25">
      <c r="A8" s="94"/>
      <c r="B8" s="94"/>
      <c r="C8" s="94"/>
      <c r="D8" s="94"/>
      <c r="E8" s="94"/>
    </row>
    <row r="21" ht="17.25">
      <c r="B21" s="95" t="s">
        <v>110</v>
      </c>
    </row>
    <row r="22" ht="17.25">
      <c r="B22" s="96"/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33"/>
  <sheetViews>
    <sheetView view="pageBreakPreview" zoomScale="60" zoomScalePageLayoutView="0" workbookViewId="0" topLeftCell="A1">
      <selection activeCell="J20" sqref="J20:N20"/>
    </sheetView>
  </sheetViews>
  <sheetFormatPr defaultColWidth="9.00390625" defaultRowHeight="13.5"/>
  <cols>
    <col min="1" max="1" width="2.125" style="4" customWidth="1"/>
    <col min="2" max="2" width="11.50390625" style="4" customWidth="1"/>
    <col min="3" max="3" width="2.00390625" style="4" customWidth="1"/>
    <col min="4" max="4" width="11.25390625" style="4" customWidth="1"/>
    <col min="5" max="5" width="8.75390625" style="4" customWidth="1"/>
    <col min="6" max="6" width="2.00390625" style="4" customWidth="1"/>
    <col min="7" max="7" width="11.25390625" style="4" customWidth="1"/>
    <col min="8" max="8" width="2.00390625" style="4" customWidth="1"/>
    <col min="9" max="9" width="10.00390625" style="4" customWidth="1"/>
    <col min="10" max="10" width="2.00390625" style="4" customWidth="1"/>
    <col min="11" max="11" width="11.25390625" style="4" customWidth="1"/>
    <col min="12" max="12" width="8.75390625" style="4" customWidth="1"/>
    <col min="13" max="13" width="2.00390625" style="4" customWidth="1"/>
    <col min="14" max="14" width="11.25390625" style="4" customWidth="1"/>
    <col min="15" max="15" width="2.00390625" style="4" customWidth="1"/>
    <col min="16" max="16" width="10.00390625" style="4" customWidth="1"/>
    <col min="17" max="17" width="9.00390625" style="4" customWidth="1"/>
    <col min="18" max="18" width="3.375" style="222" bestFit="1" customWidth="1"/>
    <col min="19" max="19" width="7.00390625" style="222" bestFit="1" customWidth="1"/>
    <col min="20" max="20" width="2.875" style="222" bestFit="1" customWidth="1"/>
    <col min="21" max="21" width="3.375" style="222" bestFit="1" customWidth="1"/>
    <col min="22" max="22" width="9.75390625" style="222" bestFit="1" customWidth="1"/>
    <col min="23" max="23" width="3.375" style="222" bestFit="1" customWidth="1"/>
    <col min="24" max="24" width="9.75390625" style="222" bestFit="1" customWidth="1"/>
    <col min="25" max="25" width="2.875" style="222" bestFit="1" customWidth="1"/>
    <col min="26" max="26" width="3.375" style="222" bestFit="1" customWidth="1"/>
    <col min="27" max="27" width="5.625" style="222" bestFit="1" customWidth="1"/>
    <col min="28" max="28" width="3.375" style="222" bestFit="1" customWidth="1"/>
    <col min="29" max="29" width="5.625" style="222" bestFit="1" customWidth="1"/>
    <col min="30" max="16384" width="9.00390625" style="4" customWidth="1"/>
  </cols>
  <sheetData>
    <row r="1" spans="2:16" ht="24">
      <c r="B1" s="1" t="s">
        <v>217</v>
      </c>
      <c r="C1" s="1"/>
      <c r="G1" s="57"/>
      <c r="H1" s="57"/>
      <c r="I1" s="449" t="s">
        <v>89</v>
      </c>
      <c r="J1" s="426"/>
      <c r="K1" s="427"/>
      <c r="N1" s="422" t="s">
        <v>269</v>
      </c>
      <c r="O1" s="423"/>
      <c r="P1" s="424"/>
    </row>
    <row r="2" spans="2:29" s="2" customFormat="1" ht="24">
      <c r="B2" s="9" t="s">
        <v>270</v>
      </c>
      <c r="C2" s="9"/>
      <c r="K2" s="3" t="s">
        <v>33</v>
      </c>
      <c r="L2" s="425" t="s">
        <v>36</v>
      </c>
      <c r="M2" s="425"/>
      <c r="N2" s="425"/>
      <c r="P2" s="2" t="s">
        <v>34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</row>
    <row r="3" spans="2:29" s="2" customFormat="1" ht="13.5" customHeight="1" thickBot="1">
      <c r="B3" s="1"/>
      <c r="C3" s="1"/>
      <c r="G3" s="1"/>
      <c r="H3" s="1"/>
      <c r="K3" s="3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</row>
    <row r="4" spans="2:16" ht="30" customHeight="1">
      <c r="B4" s="53"/>
      <c r="C4" s="416" t="s">
        <v>35</v>
      </c>
      <c r="D4" s="417"/>
      <c r="E4" s="417"/>
      <c r="F4" s="417"/>
      <c r="G4" s="418"/>
      <c r="H4" s="416" t="s">
        <v>37</v>
      </c>
      <c r="I4" s="417"/>
      <c r="J4" s="416" t="s">
        <v>38</v>
      </c>
      <c r="K4" s="417"/>
      <c r="L4" s="417"/>
      <c r="M4" s="417"/>
      <c r="N4" s="418"/>
      <c r="O4" s="416" t="s">
        <v>37</v>
      </c>
      <c r="P4" s="418"/>
    </row>
    <row r="5" spans="2:16" ht="30" customHeight="1">
      <c r="B5" s="59">
        <v>0.375</v>
      </c>
      <c r="C5" s="167" t="s">
        <v>245</v>
      </c>
      <c r="D5" s="168" t="str">
        <f>LOOKUP(C5,'参照'!$A$3:$A$22,'参照'!$B$3:$B$22)</f>
        <v>長尾</v>
      </c>
      <c r="E5" s="168" t="s">
        <v>24</v>
      </c>
      <c r="F5" s="169" t="s">
        <v>247</v>
      </c>
      <c r="G5" s="170" t="str">
        <f>LOOKUP(F5,'参照'!$A$3:$A$22,'参照'!$B$3:$B$22)</f>
        <v>守口東</v>
      </c>
      <c r="H5" s="171" t="s">
        <v>259</v>
      </c>
      <c r="I5" s="172" t="str">
        <f>LOOKUP(H5,'参照'!$A$3:$A$22,'参照'!$B$3:$B$22)</f>
        <v>茨田</v>
      </c>
      <c r="J5" s="173" t="s">
        <v>249</v>
      </c>
      <c r="K5" s="168" t="str">
        <f>LOOKUP(J5,'参照'!$A$3:$A$22,'参照'!$B$3:$B$22)</f>
        <v>大手前</v>
      </c>
      <c r="L5" s="168" t="s">
        <v>25</v>
      </c>
      <c r="M5" s="169" t="s">
        <v>248</v>
      </c>
      <c r="N5" s="168" t="str">
        <f>LOOKUP(M5,'参照'!$A$3:$A$22,'参照'!$B$3:$B$22)</f>
        <v>旭</v>
      </c>
      <c r="O5" s="174" t="s">
        <v>260</v>
      </c>
      <c r="P5" s="175" t="str">
        <f>LOOKUP(O5,'参照'!$A$3:$A$22,'参照'!$B$3:$B$22)</f>
        <v>北かわち皐が丘</v>
      </c>
    </row>
    <row r="6" spans="2:16" ht="30" customHeight="1">
      <c r="B6" s="59">
        <v>0.40972222222222227</v>
      </c>
      <c r="C6" s="176" t="s">
        <v>240</v>
      </c>
      <c r="D6" s="172" t="str">
        <f>LOOKUP(C6,'参照'!$A$3:$A$22,'参照'!$B$3:$B$22)</f>
        <v>香里丘</v>
      </c>
      <c r="E6" s="172" t="s">
        <v>26</v>
      </c>
      <c r="F6" s="171" t="s">
        <v>259</v>
      </c>
      <c r="G6" s="175" t="str">
        <f>LOOKUP(F6,'参照'!$A$3:$A$22,'参照'!$B$3:$B$22)</f>
        <v>茨田</v>
      </c>
      <c r="H6" s="171" t="s">
        <v>247</v>
      </c>
      <c r="I6" s="177" t="str">
        <f>LOOKUP(H6,'参照'!$A$3:$A$22,'参照'!$B$3:$B$22)</f>
        <v>守口東</v>
      </c>
      <c r="J6" s="178" t="s">
        <v>261</v>
      </c>
      <c r="K6" s="172" t="str">
        <f>LOOKUP(J6,'参照'!$A$3:$A$22,'参照'!$B$3:$B$22)</f>
        <v>芦間</v>
      </c>
      <c r="L6" s="172" t="s">
        <v>27</v>
      </c>
      <c r="M6" s="171" t="s">
        <v>260</v>
      </c>
      <c r="N6" s="175" t="str">
        <f>LOOKUP(M6,'参照'!$A$3:$A$22,'参照'!$B$3:$B$22)</f>
        <v>北かわち皐が丘</v>
      </c>
      <c r="O6" s="174" t="s">
        <v>248</v>
      </c>
      <c r="P6" s="179" t="str">
        <f>LOOKUP(O6,'参照'!$A$3:$A$22,'参照'!$B$3:$B$22)</f>
        <v>旭</v>
      </c>
    </row>
    <row r="7" spans="2:16" ht="30" customHeight="1">
      <c r="B7" s="59">
        <v>0.4444444444444444</v>
      </c>
      <c r="C7" s="167" t="s">
        <v>245</v>
      </c>
      <c r="D7" s="168" t="str">
        <f>LOOKUP(C7,'参照'!$A$3:$A$22,'参照'!$B$3:$B$22)</f>
        <v>長尾</v>
      </c>
      <c r="E7" s="168" t="s">
        <v>28</v>
      </c>
      <c r="F7" s="169" t="s">
        <v>246</v>
      </c>
      <c r="G7" s="170" t="str">
        <f>LOOKUP(F7,'参照'!$A$3:$A$22,'参照'!$B$3:$B$22)</f>
        <v>四條畷</v>
      </c>
      <c r="H7" s="171" t="s">
        <v>240</v>
      </c>
      <c r="I7" s="177" t="str">
        <f>LOOKUP(H7,'参照'!$A$3:$A$22,'参照'!$B$3:$B$22)</f>
        <v>香里丘</v>
      </c>
      <c r="J7" s="173" t="s">
        <v>248</v>
      </c>
      <c r="K7" s="168" t="str">
        <f>LOOKUP(J7,'参照'!$A$3:$A$22,'参照'!$B$3:$B$22)</f>
        <v>旭</v>
      </c>
      <c r="L7" s="168" t="s">
        <v>29</v>
      </c>
      <c r="M7" s="169" t="s">
        <v>247</v>
      </c>
      <c r="N7" s="170" t="str">
        <f>LOOKUP(M7,'参照'!$A$3:$A$22,'参照'!$B$3:$B$22)</f>
        <v>守口東</v>
      </c>
      <c r="O7" s="174" t="s">
        <v>258</v>
      </c>
      <c r="P7" s="179" t="str">
        <f>LOOKUP(O7,'参照'!$A$3:$A$22,'参照'!$B$3:$B$22)</f>
        <v>交野</v>
      </c>
    </row>
    <row r="8" spans="2:16" ht="30" customHeight="1">
      <c r="B8" s="59">
        <v>0.4791666666666667</v>
      </c>
      <c r="C8" s="176" t="s">
        <v>240</v>
      </c>
      <c r="D8" s="172" t="str">
        <f>LOOKUP(C8,'参照'!$A$3:$A$22,'参照'!$B$3:$B$22)</f>
        <v>香里丘</v>
      </c>
      <c r="E8" s="172" t="s">
        <v>30</v>
      </c>
      <c r="F8" s="171" t="s">
        <v>258</v>
      </c>
      <c r="G8" s="175" t="str">
        <f>LOOKUP(F8,'参照'!$A$3:$A$22,'参照'!$B$3:$B$22)</f>
        <v>交野</v>
      </c>
      <c r="H8" s="171" t="s">
        <v>245</v>
      </c>
      <c r="I8" s="177" t="str">
        <f>LOOKUP(H8,'参照'!$A$3:$A$22,'参照'!$B$3:$B$22)</f>
        <v>長尾</v>
      </c>
      <c r="J8" s="178" t="s">
        <v>260</v>
      </c>
      <c r="K8" s="172" t="str">
        <f>LOOKUP(J8,'参照'!$A$3:$A$22,'参照'!$B$3:$B$22)</f>
        <v>北かわち皐が丘</v>
      </c>
      <c r="L8" s="172" t="s">
        <v>31</v>
      </c>
      <c r="M8" s="171" t="s">
        <v>259</v>
      </c>
      <c r="N8" s="175" t="str">
        <f>LOOKUP(M8,'参照'!$A$3:$A$22,'参照'!$B$3:$B$22)</f>
        <v>茨田</v>
      </c>
      <c r="O8" s="174" t="s">
        <v>246</v>
      </c>
      <c r="P8" s="179" t="str">
        <f>LOOKUP(O8,'参照'!$A$3:$A$22,'参照'!$B$3:$B$22)</f>
        <v>四條畷</v>
      </c>
    </row>
    <row r="9" spans="2:16" ht="30" customHeight="1">
      <c r="B9" s="59">
        <v>0.513888888888889</v>
      </c>
      <c r="C9" s="167" t="s">
        <v>246</v>
      </c>
      <c r="D9" s="168" t="str">
        <f>LOOKUP(C9,'参照'!$A$3:$A$22,'参照'!$B$3:$B$22)</f>
        <v>四條畷</v>
      </c>
      <c r="E9" s="168" t="s">
        <v>32</v>
      </c>
      <c r="F9" s="169" t="s">
        <v>248</v>
      </c>
      <c r="G9" s="170" t="str">
        <f>LOOKUP(F9,'参照'!$A$3:$A$22,'参照'!$B$3:$B$22)</f>
        <v>旭</v>
      </c>
      <c r="H9" s="171" t="s">
        <v>261</v>
      </c>
      <c r="I9" s="177" t="str">
        <f>LOOKUP(H9,'参照'!$A$3:$A$22,'参照'!$B$3:$B$22)</f>
        <v>芦間</v>
      </c>
      <c r="J9" s="173" t="s">
        <v>249</v>
      </c>
      <c r="K9" s="168" t="str">
        <f>LOOKUP(J9,'参照'!$A$3:$A$22,'参照'!$B$3:$B$22)</f>
        <v>大手前</v>
      </c>
      <c r="L9" s="168" t="s">
        <v>24</v>
      </c>
      <c r="M9" s="169" t="s">
        <v>247</v>
      </c>
      <c r="N9" s="170" t="str">
        <f>LOOKUP(M9,'参照'!$A$3:$A$22,'参照'!$B$3:$B$22)</f>
        <v>守口東</v>
      </c>
      <c r="O9" s="174" t="s">
        <v>259</v>
      </c>
      <c r="P9" s="179" t="str">
        <f>LOOKUP(O9,'参照'!$A$3:$A$22,'参照'!$B$3:$B$22)</f>
        <v>茨田</v>
      </c>
    </row>
    <row r="10" spans="2:16" ht="30" customHeight="1">
      <c r="B10" s="59">
        <v>0.548611111111111</v>
      </c>
      <c r="C10" s="176" t="s">
        <v>258</v>
      </c>
      <c r="D10" s="172" t="str">
        <f>LOOKUP(C10,'参照'!$A$3:$A$22,'参照'!$B$3:$B$22)</f>
        <v>交野</v>
      </c>
      <c r="E10" s="172" t="s">
        <v>24</v>
      </c>
      <c r="F10" s="171" t="s">
        <v>260</v>
      </c>
      <c r="G10" s="175" t="str">
        <f>LOOKUP(F10,'参照'!$A$3:$A$22,'参照'!$B$3:$B$22)</f>
        <v>北かわち皐が丘</v>
      </c>
      <c r="H10" s="171" t="s">
        <v>249</v>
      </c>
      <c r="I10" s="177" t="str">
        <f>LOOKUP(H10,'参照'!$A$3:$A$22,'参照'!$B$3:$B$22)</f>
        <v>大手前</v>
      </c>
      <c r="J10" s="178" t="s">
        <v>261</v>
      </c>
      <c r="K10" s="172" t="str">
        <f>LOOKUP(J10,'参照'!$A$3:$A$22,'参照'!$B$3:$B$22)</f>
        <v>芦間</v>
      </c>
      <c r="L10" s="172" t="s">
        <v>29</v>
      </c>
      <c r="M10" s="171" t="s">
        <v>259</v>
      </c>
      <c r="N10" s="175" t="str">
        <f>LOOKUP(M10,'参照'!$A$3:$A$22,'参照'!$B$3:$B$22)</f>
        <v>茨田</v>
      </c>
      <c r="O10" s="174" t="s">
        <v>247</v>
      </c>
      <c r="P10" s="179" t="str">
        <f>LOOKUP(O10,'参照'!$A$3:$A$22,'参照'!$B$3:$B$22)</f>
        <v>守口東</v>
      </c>
    </row>
    <row r="11" spans="2:16" ht="30" customHeight="1">
      <c r="B11" s="59">
        <v>0.5833333333333334</v>
      </c>
      <c r="C11" s="167" t="s">
        <v>245</v>
      </c>
      <c r="D11" s="168" t="str">
        <f>LOOKUP(C11,'参照'!$A$3:$A$22,'参照'!$B$3:$B$22)</f>
        <v>長尾</v>
      </c>
      <c r="E11" s="168" t="s">
        <v>26</v>
      </c>
      <c r="F11" s="169" t="s">
        <v>249</v>
      </c>
      <c r="G11" s="170" t="str">
        <f>LOOKUP(F11,'参照'!$A$3:$A$22,'参照'!$B$3:$B$22)</f>
        <v>大手前</v>
      </c>
      <c r="H11" s="171" t="s">
        <v>240</v>
      </c>
      <c r="I11" s="177" t="str">
        <f>LOOKUP(H11,'参照'!$A$3:$A$22,'参照'!$B$3:$B$22)</f>
        <v>香里丘</v>
      </c>
      <c r="J11" s="173" t="s">
        <v>246</v>
      </c>
      <c r="K11" s="168" t="str">
        <f>LOOKUP(J11,'参照'!$A$3:$A$22,'参照'!$B$3:$B$22)</f>
        <v>四條畷</v>
      </c>
      <c r="L11" s="168" t="s">
        <v>31</v>
      </c>
      <c r="M11" s="169" t="s">
        <v>247</v>
      </c>
      <c r="N11" s="170" t="str">
        <f>LOOKUP(M11,'参照'!$A$3:$A$22,'参照'!$B$3:$B$22)</f>
        <v>守口東</v>
      </c>
      <c r="O11" s="174" t="s">
        <v>260</v>
      </c>
      <c r="P11" s="179" t="str">
        <f>LOOKUP(O11,'参照'!$A$3:$A$22,'参照'!$B$3:$B$22)</f>
        <v>北かわち皐が丘</v>
      </c>
    </row>
    <row r="12" spans="2:16" ht="30" customHeight="1">
      <c r="B12" s="59">
        <v>0.6180555555555556</v>
      </c>
      <c r="C12" s="176" t="s">
        <v>240</v>
      </c>
      <c r="D12" s="172" t="str">
        <f>LOOKUP(C12,'参照'!$A$3:$A$22,'参照'!$B$3:$B$22)</f>
        <v>香里丘</v>
      </c>
      <c r="E12" s="172" t="s">
        <v>24</v>
      </c>
      <c r="F12" s="171" t="s">
        <v>261</v>
      </c>
      <c r="G12" s="175" t="str">
        <f>LOOKUP(F12,'参照'!$A$3:$A$22,'参照'!$B$3:$B$22)</f>
        <v>芦間</v>
      </c>
      <c r="H12" s="171" t="s">
        <v>245</v>
      </c>
      <c r="I12" s="177" t="str">
        <f>LOOKUP(H12,'参照'!$A$3:$A$22,'参照'!$B$3:$B$22)</f>
        <v>長尾</v>
      </c>
      <c r="J12" s="178" t="s">
        <v>258</v>
      </c>
      <c r="K12" s="172" t="str">
        <f>LOOKUP(J12,'参照'!$A$3:$A$22,'参照'!$B$3:$B$22)</f>
        <v>交野</v>
      </c>
      <c r="L12" s="172" t="s">
        <v>25</v>
      </c>
      <c r="M12" s="171" t="s">
        <v>259</v>
      </c>
      <c r="N12" s="175" t="str">
        <f>LOOKUP(M12,'参照'!$A$3:$A$22,'参照'!$B$3:$B$22)</f>
        <v>茨田</v>
      </c>
      <c r="O12" s="174" t="s">
        <v>248</v>
      </c>
      <c r="P12" s="179" t="str">
        <f>LOOKUP(O12,'参照'!$A$3:$A$22,'参照'!$B$3:$B$22)</f>
        <v>旭</v>
      </c>
    </row>
    <row r="13" spans="2:16" ht="30" customHeight="1">
      <c r="B13" s="59">
        <v>0.6527777777777778</v>
      </c>
      <c r="C13" s="167" t="s">
        <v>245</v>
      </c>
      <c r="D13" s="168" t="str">
        <f>LOOKUP(C13,'参照'!$A$3:$A$22,'参照'!$B$3:$B$22)</f>
        <v>長尾</v>
      </c>
      <c r="E13" s="168" t="s">
        <v>26</v>
      </c>
      <c r="F13" s="169" t="s">
        <v>248</v>
      </c>
      <c r="G13" s="170" t="str">
        <f>LOOKUP(F13,'参照'!$A$3:$A$22,'参照'!$B$3:$B$22)</f>
        <v>旭</v>
      </c>
      <c r="H13" s="171" t="s">
        <v>261</v>
      </c>
      <c r="I13" s="177" t="str">
        <f>LOOKUP(H13,'参照'!$A$3:$A$22,'参照'!$B$3:$B$22)</f>
        <v>芦間</v>
      </c>
      <c r="J13" s="173" t="s">
        <v>249</v>
      </c>
      <c r="K13" s="168" t="str">
        <f>LOOKUP(J13,'参照'!$A$3:$A$22,'参照'!$B$3:$B$22)</f>
        <v>大手前</v>
      </c>
      <c r="L13" s="168" t="s">
        <v>27</v>
      </c>
      <c r="M13" s="169" t="s">
        <v>246</v>
      </c>
      <c r="N13" s="170" t="str">
        <f>LOOKUP(M13,'参照'!$A$3:$A$22,'参照'!$B$3:$B$22)</f>
        <v>四條畷</v>
      </c>
      <c r="O13" s="174" t="s">
        <v>258</v>
      </c>
      <c r="P13" s="179" t="str">
        <f>LOOKUP(O13,'参照'!$A$3:$A$22,'参照'!$B$3:$B$22)</f>
        <v>交野</v>
      </c>
    </row>
    <row r="14" spans="2:16" ht="30" customHeight="1" thickBot="1">
      <c r="B14" s="60">
        <v>0.6875</v>
      </c>
      <c r="C14" s="180" t="s">
        <v>240</v>
      </c>
      <c r="D14" s="181" t="str">
        <f>LOOKUP(C14,'参照'!$A$3:$A$22,'参照'!$B$3:$B$22)</f>
        <v>香里丘</v>
      </c>
      <c r="E14" s="181" t="s">
        <v>29</v>
      </c>
      <c r="F14" s="182" t="s">
        <v>260</v>
      </c>
      <c r="G14" s="183" t="str">
        <f>LOOKUP(F14,'参照'!$A$3:$A$22,'参照'!$B$3:$B$22)</f>
        <v>北かわち皐が丘</v>
      </c>
      <c r="H14" s="182" t="s">
        <v>249</v>
      </c>
      <c r="I14" s="184" t="str">
        <f>LOOKUP(H14,'参照'!$A$3:$A$22,'参照'!$B$3:$B$22)</f>
        <v>大手前</v>
      </c>
      <c r="J14" s="185" t="s">
        <v>261</v>
      </c>
      <c r="K14" s="181" t="str">
        <f>LOOKUP(J14,'参照'!$A$3:$A$22,'参照'!$B$3:$B$22)</f>
        <v>芦間</v>
      </c>
      <c r="L14" s="181" t="s">
        <v>31</v>
      </c>
      <c r="M14" s="182" t="s">
        <v>258</v>
      </c>
      <c r="N14" s="183" t="str">
        <f>LOOKUP(M14,'参照'!$A$3:$A$22,'参照'!$B$3:$B$22)</f>
        <v>交野</v>
      </c>
      <c r="O14" s="186" t="s">
        <v>246</v>
      </c>
      <c r="P14" s="187" t="str">
        <f>LOOKUP(O14,'参照'!$A$3:$A$22,'参照'!$B$3:$B$22)</f>
        <v>四條畷</v>
      </c>
    </row>
    <row r="17" spans="2:16" ht="24">
      <c r="B17" s="1" t="s">
        <v>217</v>
      </c>
      <c r="C17" s="1"/>
      <c r="I17" s="449" t="s">
        <v>218</v>
      </c>
      <c r="J17" s="426"/>
      <c r="K17" s="427"/>
      <c r="N17" s="422" t="s">
        <v>51</v>
      </c>
      <c r="O17" s="423"/>
      <c r="P17" s="424"/>
    </row>
    <row r="18" spans="2:16" ht="24">
      <c r="B18" s="1" t="s">
        <v>271</v>
      </c>
      <c r="C18" s="1"/>
      <c r="D18" s="2"/>
      <c r="E18" s="2"/>
      <c r="F18" s="2"/>
      <c r="G18" s="2"/>
      <c r="H18" s="2"/>
      <c r="I18" s="2"/>
      <c r="J18" s="2"/>
      <c r="K18" s="3" t="s">
        <v>33</v>
      </c>
      <c r="L18" s="425" t="s">
        <v>263</v>
      </c>
      <c r="M18" s="425"/>
      <c r="N18" s="425"/>
      <c r="O18" s="2"/>
      <c r="P18" s="2" t="s">
        <v>34</v>
      </c>
    </row>
    <row r="19" spans="2:16" ht="13.5" customHeight="1" thickBot="1">
      <c r="B19" s="1"/>
      <c r="C19" s="1"/>
      <c r="D19" s="2"/>
      <c r="E19" s="2"/>
      <c r="F19" s="2"/>
      <c r="G19" s="1"/>
      <c r="H19" s="1"/>
      <c r="I19" s="2"/>
      <c r="J19" s="2"/>
      <c r="K19" s="3"/>
      <c r="L19" s="2"/>
      <c r="M19" s="2"/>
      <c r="N19" s="2"/>
      <c r="O19" s="2"/>
      <c r="P19" s="2"/>
    </row>
    <row r="20" spans="2:16" ht="30" customHeight="1">
      <c r="B20" s="53"/>
      <c r="C20" s="416" t="s">
        <v>35</v>
      </c>
      <c r="D20" s="417"/>
      <c r="E20" s="417"/>
      <c r="F20" s="417"/>
      <c r="G20" s="418"/>
      <c r="H20" s="416" t="s">
        <v>37</v>
      </c>
      <c r="I20" s="418"/>
      <c r="J20" s="417" t="s">
        <v>38</v>
      </c>
      <c r="K20" s="417"/>
      <c r="L20" s="417"/>
      <c r="M20" s="417"/>
      <c r="N20" s="418"/>
      <c r="O20" s="416" t="s">
        <v>37</v>
      </c>
      <c r="P20" s="418"/>
    </row>
    <row r="21" spans="2:16" ht="30" customHeight="1">
      <c r="B21" s="59">
        <v>0.375</v>
      </c>
      <c r="C21" s="273" t="s">
        <v>331</v>
      </c>
      <c r="D21" s="172" t="str">
        <f>LOOKUP(C21,'参照'!$A$3:$A$22,'参照'!$B$3:$B$22)</f>
        <v>枚方津田</v>
      </c>
      <c r="E21" s="172" t="s">
        <v>23</v>
      </c>
      <c r="F21" s="171" t="s">
        <v>335</v>
      </c>
      <c r="G21" s="175" t="str">
        <f>LOOKUP(F21,'参照'!$A$3:$A$22,'参照'!$B$3:$B$22)</f>
        <v>泉尾</v>
      </c>
      <c r="H21" s="171" t="s">
        <v>340</v>
      </c>
      <c r="I21" s="177" t="str">
        <f>LOOKUP(H21,'参照'!$A$3:$A$22,'参照'!$B$3:$B$22)</f>
        <v>市岡</v>
      </c>
      <c r="J21" s="178" t="s">
        <v>333</v>
      </c>
      <c r="K21" s="172" t="str">
        <f>LOOKUP(J21,'参照'!$A$3:$A$22,'参照'!$B$3:$B$22)</f>
        <v>寝屋川</v>
      </c>
      <c r="L21" s="172" t="s">
        <v>23</v>
      </c>
      <c r="M21" s="171" t="s">
        <v>339</v>
      </c>
      <c r="N21" s="172" t="str">
        <f>LOOKUP(M21,'参照'!$A$3:$A$22,'参照'!$B$3:$B$22)</f>
        <v>枚方</v>
      </c>
      <c r="O21" s="174" t="s">
        <v>257</v>
      </c>
      <c r="P21" s="179" t="str">
        <f>LOOKUP(O21,'参照'!$A$3:$A$22,'参照'!$B$3:$B$22)</f>
        <v>門真なみはや</v>
      </c>
    </row>
    <row r="22" spans="2:16" ht="30" customHeight="1">
      <c r="B22" s="59">
        <v>0.40972222222222227</v>
      </c>
      <c r="C22" s="217" t="s">
        <v>332</v>
      </c>
      <c r="D22" s="168" t="str">
        <f>LOOKUP(C22,'参照'!$A$3:$A$22,'参照'!$B$3:$B$22)</f>
        <v>市岡</v>
      </c>
      <c r="E22" s="168" t="s">
        <v>23</v>
      </c>
      <c r="F22" s="274" t="s">
        <v>334</v>
      </c>
      <c r="G22" s="170" t="str">
        <f>LOOKUP(F22,'参照'!$A$3:$A$22,'参照'!$B$3:$B$22)</f>
        <v>門真西</v>
      </c>
      <c r="H22" s="171" t="s">
        <v>331</v>
      </c>
      <c r="I22" s="177" t="str">
        <f>LOOKUP(H22,'参照'!$A$3:$A$22,'参照'!$B$3:$B$22)</f>
        <v>枚方津田</v>
      </c>
      <c r="J22" s="215" t="s">
        <v>338</v>
      </c>
      <c r="K22" s="168" t="str">
        <f>LOOKUP(J22,'参照'!$A$3:$A$22,'参照'!$B$3:$B$22)</f>
        <v>門真なみはや</v>
      </c>
      <c r="L22" s="168" t="s">
        <v>23</v>
      </c>
      <c r="M22" s="274" t="s">
        <v>337</v>
      </c>
      <c r="N22" s="170" t="str">
        <f>LOOKUP(M22,'参照'!$A$3:$A$22,'参照'!$B$3:$B$22)</f>
        <v>緑風冠</v>
      </c>
      <c r="O22" s="174" t="s">
        <v>293</v>
      </c>
      <c r="P22" s="188" t="str">
        <f>LOOKUP(O22,'参照'!$A$3:$A$22,'参照'!$B$3:$B$22)</f>
        <v>泉尾</v>
      </c>
    </row>
    <row r="23" spans="2:16" ht="30" customHeight="1">
      <c r="B23" s="59">
        <v>0.4444444444444444</v>
      </c>
      <c r="C23" s="273" t="s">
        <v>333</v>
      </c>
      <c r="D23" s="172" t="str">
        <f>LOOKUP(C23,'参照'!$A$3:$A$22,'参照'!$B$3:$B$22)</f>
        <v>寝屋川</v>
      </c>
      <c r="E23" s="172" t="s">
        <v>23</v>
      </c>
      <c r="F23" s="171" t="s">
        <v>336</v>
      </c>
      <c r="G23" s="175" t="str">
        <f>LOOKUP(F23,'参照'!$A$3:$A$22,'参照'!$B$3:$B$22)</f>
        <v>牧野</v>
      </c>
      <c r="H23" s="171" t="s">
        <v>334</v>
      </c>
      <c r="I23" s="177" t="str">
        <f>LOOKUP(H23,'参照'!$A$3:$A$22,'参照'!$B$3:$B$22)</f>
        <v>門真西</v>
      </c>
      <c r="J23" s="178" t="s">
        <v>339</v>
      </c>
      <c r="K23" s="172" t="str">
        <f>LOOKUP(J23,'参照'!$A$3:$A$22,'参照'!$B$3:$B$22)</f>
        <v>枚方</v>
      </c>
      <c r="L23" s="172" t="s">
        <v>23</v>
      </c>
      <c r="M23" s="171" t="s">
        <v>335</v>
      </c>
      <c r="N23" s="175" t="str">
        <f>LOOKUP(M23,'参照'!$A$3:$A$22,'参照'!$B$3:$B$22)</f>
        <v>泉尾</v>
      </c>
      <c r="O23" s="174" t="s">
        <v>256</v>
      </c>
      <c r="P23" s="188" t="str">
        <f>LOOKUP(O23,'参照'!$A$3:$A$22,'参照'!$B$3:$B$22)</f>
        <v>緑風冠</v>
      </c>
    </row>
    <row r="24" spans="2:16" ht="30" customHeight="1">
      <c r="B24" s="59">
        <v>0.4791666666666667</v>
      </c>
      <c r="C24" s="217" t="s">
        <v>332</v>
      </c>
      <c r="D24" s="168" t="str">
        <f>LOOKUP(C24,'参照'!$A$3:$A$22,'参照'!$B$3:$B$22)</f>
        <v>市岡</v>
      </c>
      <c r="E24" s="168" t="s">
        <v>23</v>
      </c>
      <c r="F24" s="274" t="s">
        <v>337</v>
      </c>
      <c r="G24" s="170" t="str">
        <f>LOOKUP(F24,'参照'!$A$3:$A$22,'参照'!$B$3:$B$22)</f>
        <v>緑風冠</v>
      </c>
      <c r="H24" s="171" t="s">
        <v>336</v>
      </c>
      <c r="I24" s="177" t="str">
        <f>LOOKUP(H24,'参照'!$A$3:$A$22,'参照'!$B$3:$B$22)</f>
        <v>牧野</v>
      </c>
      <c r="J24" s="215" t="s">
        <v>338</v>
      </c>
      <c r="K24" s="168" t="str">
        <f>LOOKUP(J24,'参照'!$A$3:$A$22,'参照'!$B$3:$B$22)</f>
        <v>門真なみはや</v>
      </c>
      <c r="L24" s="168" t="s">
        <v>23</v>
      </c>
      <c r="M24" s="274" t="s">
        <v>334</v>
      </c>
      <c r="N24" s="170" t="str">
        <f>LOOKUP(M24,'参照'!$A$3:$A$22,'参照'!$B$3:$B$22)</f>
        <v>門真西</v>
      </c>
      <c r="O24" s="174" t="s">
        <v>252</v>
      </c>
      <c r="P24" s="188" t="str">
        <f>LOOKUP(O24,'参照'!$A$3:$A$22,'参照'!$B$3:$B$22)</f>
        <v>枚方</v>
      </c>
    </row>
    <row r="25" spans="2:16" ht="30" customHeight="1">
      <c r="B25" s="59">
        <v>0.513888888888889</v>
      </c>
      <c r="C25" s="273" t="s">
        <v>331</v>
      </c>
      <c r="D25" s="172" t="str">
        <f>LOOKUP(C25,'参照'!$A$3:$A$22,'参照'!$B$3:$B$22)</f>
        <v>枚方津田</v>
      </c>
      <c r="E25" s="172" t="s">
        <v>23</v>
      </c>
      <c r="F25" s="171" t="s">
        <v>336</v>
      </c>
      <c r="G25" s="175" t="str">
        <f>LOOKUP(F25,'参照'!$A$3:$A$22,'参照'!$B$3:$B$22)</f>
        <v>牧野</v>
      </c>
      <c r="H25" s="171" t="s">
        <v>333</v>
      </c>
      <c r="I25" s="177" t="str">
        <f>LOOKUP(H25,'参照'!$A$3:$A$22,'参照'!$B$3:$B$22)</f>
        <v>寝屋川</v>
      </c>
      <c r="J25" s="178"/>
      <c r="K25" s="172"/>
      <c r="L25" s="172"/>
      <c r="M25" s="171"/>
      <c r="N25" s="175"/>
      <c r="O25" s="174"/>
      <c r="P25" s="188"/>
    </row>
    <row r="26" spans="2:16" ht="30" customHeight="1">
      <c r="B26" s="59">
        <v>0.548611111111111</v>
      </c>
      <c r="C26" s="217" t="s">
        <v>332</v>
      </c>
      <c r="D26" s="168" t="str">
        <f>LOOKUP(C26,'参照'!$A$3:$A$22,'参照'!$B$3:$B$22)</f>
        <v>市岡</v>
      </c>
      <c r="E26" s="168" t="s">
        <v>23</v>
      </c>
      <c r="F26" s="274" t="s">
        <v>338</v>
      </c>
      <c r="G26" s="170" t="str">
        <f>LOOKUP(F26,'参照'!$A$3:$A$22,'参照'!$B$3:$B$22)</f>
        <v>門真なみはや</v>
      </c>
      <c r="H26" s="171" t="s">
        <v>331</v>
      </c>
      <c r="I26" s="177" t="str">
        <f>LOOKUP(H26,'参照'!$A$3:$A$22,'参照'!$B$3:$B$22)</f>
        <v>枚方津田</v>
      </c>
      <c r="J26" s="178" t="s">
        <v>333</v>
      </c>
      <c r="K26" s="172" t="str">
        <f>LOOKUP(J26,'参照'!$A$3:$A$22,'参照'!$B$3:$B$22)</f>
        <v>寝屋川</v>
      </c>
      <c r="L26" s="172" t="s">
        <v>23</v>
      </c>
      <c r="M26" s="171" t="s">
        <v>335</v>
      </c>
      <c r="N26" s="175" t="str">
        <f>LOOKUP(M26,'参照'!$A$3:$A$22,'参照'!$B$3:$B$22)</f>
        <v>泉尾</v>
      </c>
      <c r="O26" s="174" t="s">
        <v>295</v>
      </c>
      <c r="P26" s="188" t="str">
        <f>LOOKUP(O26,'参照'!$A$3:$A$22,'参照'!$B$3:$B$22)</f>
        <v>牧野</v>
      </c>
    </row>
    <row r="27" spans="2:16" ht="30" customHeight="1">
      <c r="B27" s="59">
        <v>0.5833333333333334</v>
      </c>
      <c r="C27" s="273" t="s">
        <v>331</v>
      </c>
      <c r="D27" s="172" t="str">
        <f>LOOKUP(C27,'参照'!$A$3:$A$22,'参照'!$B$3:$B$22)</f>
        <v>枚方津田</v>
      </c>
      <c r="E27" s="172" t="s">
        <v>23</v>
      </c>
      <c r="F27" s="171" t="s">
        <v>339</v>
      </c>
      <c r="G27" s="175" t="str">
        <f>LOOKUP(F27,'参照'!$A$3:$A$22,'参照'!$B$3:$B$22)</f>
        <v>枚方</v>
      </c>
      <c r="H27" s="171" t="s">
        <v>332</v>
      </c>
      <c r="I27" s="177" t="str">
        <f>LOOKUP(H27,'参照'!$A$3:$A$22,'参照'!$B$3:$B$22)</f>
        <v>市岡</v>
      </c>
      <c r="J27" s="178"/>
      <c r="K27" s="172"/>
      <c r="L27" s="172"/>
      <c r="M27" s="171"/>
      <c r="N27" s="175"/>
      <c r="O27" s="174"/>
      <c r="P27" s="188"/>
    </row>
    <row r="28" spans="2:16" ht="30" customHeight="1">
      <c r="B28" s="59">
        <v>0.6180555555555556</v>
      </c>
      <c r="C28" s="217" t="s">
        <v>334</v>
      </c>
      <c r="D28" s="168" t="str">
        <f>LOOKUP(C28,'参照'!$A$3:$A$22,'参照'!$B$3:$B$22)</f>
        <v>門真西</v>
      </c>
      <c r="E28" s="168" t="s">
        <v>23</v>
      </c>
      <c r="F28" s="274" t="s">
        <v>337</v>
      </c>
      <c r="G28" s="170" t="str">
        <f>LOOKUP(F28,'参照'!$A$3:$A$22,'参照'!$B$3:$B$22)</f>
        <v>緑風冠</v>
      </c>
      <c r="H28" s="171" t="s">
        <v>339</v>
      </c>
      <c r="I28" s="177" t="str">
        <f>LOOKUP(H28,'参照'!$A$3:$A$22,'参照'!$B$3:$B$22)</f>
        <v>枚方</v>
      </c>
      <c r="J28" s="178" t="s">
        <v>336</v>
      </c>
      <c r="K28" s="172" t="str">
        <f>LOOKUP(J28,'参照'!$A$3:$A$22,'参照'!$B$3:$B$22)</f>
        <v>牧野</v>
      </c>
      <c r="L28" s="172" t="s">
        <v>23</v>
      </c>
      <c r="M28" s="171" t="s">
        <v>335</v>
      </c>
      <c r="N28" s="175" t="str">
        <f>LOOKUP(M28,'参照'!$A$3:$A$22,'参照'!$B$3:$B$22)</f>
        <v>泉尾</v>
      </c>
      <c r="O28" s="174" t="s">
        <v>253</v>
      </c>
      <c r="P28" s="188" t="str">
        <f>LOOKUP(O28,'参照'!$A$3:$A$22,'参照'!$B$3:$B$22)</f>
        <v>寝屋川</v>
      </c>
    </row>
    <row r="29" spans="2:16" ht="30" customHeight="1">
      <c r="B29" s="59">
        <v>0.6527777777777778</v>
      </c>
      <c r="C29" s="273" t="s">
        <v>331</v>
      </c>
      <c r="D29" s="172" t="str">
        <f>LOOKUP(C29,'参照'!$A$3:$A$22,'参照'!$B$3:$B$22)</f>
        <v>枚方津田</v>
      </c>
      <c r="E29" s="172" t="s">
        <v>23</v>
      </c>
      <c r="F29" s="171" t="s">
        <v>333</v>
      </c>
      <c r="G29" s="175" t="str">
        <f>LOOKUP(F29,'参照'!$A$3:$A$22,'参照'!$B$3:$B$22)</f>
        <v>寝屋川</v>
      </c>
      <c r="H29" s="171" t="s">
        <v>334</v>
      </c>
      <c r="I29" s="177" t="str">
        <f>LOOKUP(H29,'参照'!$A$3:$A$22,'参照'!$B$3:$B$22)</f>
        <v>門真西</v>
      </c>
      <c r="J29" s="178"/>
      <c r="K29" s="172"/>
      <c r="L29" s="172"/>
      <c r="M29" s="171"/>
      <c r="N29" s="175"/>
      <c r="O29" s="174"/>
      <c r="P29" s="188"/>
    </row>
    <row r="30" spans="2:16" ht="30" customHeight="1" thickBot="1">
      <c r="B30" s="60">
        <v>0.6875</v>
      </c>
      <c r="C30" s="221"/>
      <c r="D30" s="181"/>
      <c r="E30" s="181"/>
      <c r="F30" s="181"/>
      <c r="G30" s="183"/>
      <c r="H30" s="181"/>
      <c r="I30" s="184"/>
      <c r="J30" s="185" t="s">
        <v>336</v>
      </c>
      <c r="K30" s="181" t="str">
        <f>LOOKUP(J30,'参照'!$A$3:$A$22,'参照'!$B$3:$B$22)</f>
        <v>牧野</v>
      </c>
      <c r="L30" s="181" t="s">
        <v>23</v>
      </c>
      <c r="M30" s="182" t="s">
        <v>339</v>
      </c>
      <c r="N30" s="183" t="str">
        <f>LOOKUP(M30,'参照'!$A$3:$A$22,'参照'!$B$3:$B$22)</f>
        <v>枚方</v>
      </c>
      <c r="O30" s="186" t="s">
        <v>256</v>
      </c>
      <c r="P30" s="189" t="str">
        <f>LOOKUP(O30,'参照'!$A$3:$A$22,'参照'!$B$3:$B$22)</f>
        <v>緑風冠</v>
      </c>
    </row>
    <row r="32" ht="18.75">
      <c r="B32" s="48" t="s">
        <v>296</v>
      </c>
    </row>
    <row r="33" ht="18.75">
      <c r="B33" s="48" t="s">
        <v>299</v>
      </c>
    </row>
  </sheetData>
  <sheetProtection/>
  <mergeCells count="14">
    <mergeCell ref="I17:K17"/>
    <mergeCell ref="N17:P17"/>
    <mergeCell ref="L18:N18"/>
    <mergeCell ref="C20:G20"/>
    <mergeCell ref="H20:I20"/>
    <mergeCell ref="J20:N20"/>
    <mergeCell ref="O20:P20"/>
    <mergeCell ref="I1:K1"/>
    <mergeCell ref="N1:P1"/>
    <mergeCell ref="L2:N2"/>
    <mergeCell ref="C4:G4"/>
    <mergeCell ref="H4:I4"/>
    <mergeCell ref="J4:N4"/>
    <mergeCell ref="O4:P4"/>
  </mergeCells>
  <printOptions/>
  <pageMargins left="0.3" right="0.24" top="0.55" bottom="0.53" header="0.23" footer="0.31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="60" zoomScaleNormal="75" zoomScalePageLayoutView="0" workbookViewId="0" topLeftCell="A25">
      <selection activeCell="N46" sqref="N46"/>
    </sheetView>
  </sheetViews>
  <sheetFormatPr defaultColWidth="9.00390625" defaultRowHeight="13.5"/>
  <cols>
    <col min="1" max="1" width="2.125" style="4" customWidth="1"/>
    <col min="2" max="2" width="11.50390625" style="4" customWidth="1"/>
    <col min="3" max="3" width="2.00390625" style="4" customWidth="1"/>
    <col min="4" max="4" width="11.25390625" style="4" customWidth="1"/>
    <col min="5" max="5" width="8.75390625" style="4" customWidth="1"/>
    <col min="6" max="6" width="2.00390625" style="4" customWidth="1"/>
    <col min="7" max="7" width="11.25390625" style="4" customWidth="1"/>
    <col min="8" max="8" width="2.00390625" style="4" customWidth="1"/>
    <col min="9" max="9" width="10.00390625" style="4" customWidth="1"/>
    <col min="10" max="10" width="2.00390625" style="4" customWidth="1"/>
    <col min="11" max="11" width="11.25390625" style="4" customWidth="1"/>
    <col min="12" max="12" width="8.75390625" style="4" customWidth="1"/>
    <col min="13" max="13" width="2.00390625" style="4" customWidth="1"/>
    <col min="14" max="14" width="11.25390625" style="4" customWidth="1"/>
    <col min="15" max="15" width="2.00390625" style="4" customWidth="1"/>
    <col min="16" max="16" width="10.00390625" style="4" customWidth="1"/>
    <col min="17" max="16384" width="9.00390625" style="4" customWidth="1"/>
  </cols>
  <sheetData>
    <row r="1" spans="2:16" ht="24">
      <c r="B1" s="1" t="s">
        <v>217</v>
      </c>
      <c r="C1" s="1"/>
      <c r="G1" s="57"/>
      <c r="H1" s="57"/>
      <c r="I1" s="449" t="s">
        <v>49</v>
      </c>
      <c r="J1" s="426"/>
      <c r="K1" s="427"/>
      <c r="N1" s="422" t="s">
        <v>39</v>
      </c>
      <c r="O1" s="423"/>
      <c r="P1" s="424"/>
    </row>
    <row r="2" spans="2:16" s="2" customFormat="1" ht="24">
      <c r="B2" s="9" t="s">
        <v>270</v>
      </c>
      <c r="C2" s="9"/>
      <c r="K2" s="3" t="s">
        <v>33</v>
      </c>
      <c r="L2" s="425" t="s">
        <v>36</v>
      </c>
      <c r="M2" s="425"/>
      <c r="N2" s="425"/>
      <c r="P2" s="2" t="s">
        <v>34</v>
      </c>
    </row>
    <row r="3" spans="2:11" s="2" customFormat="1" ht="13.5" customHeight="1" thickBot="1">
      <c r="B3" s="1"/>
      <c r="C3" s="1"/>
      <c r="G3" s="1"/>
      <c r="H3" s="1"/>
      <c r="K3" s="3"/>
    </row>
    <row r="4" spans="2:16" ht="30" customHeight="1">
      <c r="B4" s="53"/>
      <c r="C4" s="416" t="s">
        <v>272</v>
      </c>
      <c r="D4" s="417"/>
      <c r="E4" s="417"/>
      <c r="F4" s="417"/>
      <c r="G4" s="418"/>
      <c r="H4" s="416" t="s">
        <v>273</v>
      </c>
      <c r="I4" s="417"/>
      <c r="J4" s="416" t="s">
        <v>274</v>
      </c>
      <c r="K4" s="417"/>
      <c r="L4" s="417"/>
      <c r="M4" s="417"/>
      <c r="N4" s="418"/>
      <c r="O4" s="416" t="s">
        <v>273</v>
      </c>
      <c r="P4" s="418"/>
    </row>
    <row r="5" spans="2:16" ht="30" customHeight="1">
      <c r="B5" s="59">
        <v>0.375</v>
      </c>
      <c r="C5" s="167" t="s">
        <v>275</v>
      </c>
      <c r="D5" s="168" t="str">
        <f>LOOKUP(C5,'参照'!$A$3:$A$22,'参照'!$B$3:$B$22)</f>
        <v>長尾</v>
      </c>
      <c r="E5" s="168" t="s">
        <v>276</v>
      </c>
      <c r="F5" s="169" t="s">
        <v>277</v>
      </c>
      <c r="G5" s="170" t="str">
        <f>LOOKUP(F5,'参照'!$A$3:$A$22,'参照'!$B$3:$B$22)</f>
        <v>守口東</v>
      </c>
      <c r="H5" s="171" t="s">
        <v>278</v>
      </c>
      <c r="I5" s="396" t="str">
        <f>LOOKUP(H5,'参照'!$A$3:$A$22,'参照'!$B$3:$B$22)</f>
        <v>茨田</v>
      </c>
      <c r="J5" s="173" t="s">
        <v>279</v>
      </c>
      <c r="K5" s="168" t="str">
        <f>LOOKUP(J5,'参照'!$A$3:$A$22,'参照'!$B$3:$B$22)</f>
        <v>大手前</v>
      </c>
      <c r="L5" s="168" t="s">
        <v>276</v>
      </c>
      <c r="M5" s="169" t="s">
        <v>280</v>
      </c>
      <c r="N5" s="168" t="str">
        <f>LOOKUP(M5,'参照'!$A$3:$A$22,'参照'!$B$3:$B$22)</f>
        <v>旭</v>
      </c>
      <c r="O5" s="174" t="s">
        <v>281</v>
      </c>
      <c r="P5" s="396" t="str">
        <f>LOOKUP(O5,'参照'!$A$3:$A$22,'参照'!$B$3:$B$22)</f>
        <v>北かわち皐が丘</v>
      </c>
    </row>
    <row r="6" spans="2:16" ht="22.5" customHeight="1">
      <c r="B6" s="59" t="s">
        <v>124</v>
      </c>
      <c r="C6" s="275"/>
      <c r="D6" s="283" t="s">
        <v>342</v>
      </c>
      <c r="E6" s="276"/>
      <c r="F6" s="276"/>
      <c r="G6" s="285" t="s">
        <v>347</v>
      </c>
      <c r="H6" s="171"/>
      <c r="I6" s="397"/>
      <c r="J6" s="275"/>
      <c r="K6" s="283" t="s">
        <v>349</v>
      </c>
      <c r="L6" s="276"/>
      <c r="M6" s="276"/>
      <c r="N6" s="283" t="s">
        <v>353</v>
      </c>
      <c r="O6" s="174"/>
      <c r="P6" s="397"/>
    </row>
    <row r="7" spans="2:16" ht="30" customHeight="1">
      <c r="B7" s="59">
        <v>0.40972222222222227</v>
      </c>
      <c r="C7" s="176" t="s">
        <v>282</v>
      </c>
      <c r="D7" s="172" t="str">
        <f>LOOKUP(C7,'参照'!$A$3:$A$22,'参照'!$B$3:$B$22)</f>
        <v>香里丘</v>
      </c>
      <c r="E7" s="172" t="s">
        <v>276</v>
      </c>
      <c r="F7" s="171" t="s">
        <v>278</v>
      </c>
      <c r="G7" s="175" t="str">
        <f>LOOKUP(F7,'参照'!$A$3:$A$22,'参照'!$B$3:$B$22)</f>
        <v>茨田</v>
      </c>
      <c r="H7" s="171" t="s">
        <v>277</v>
      </c>
      <c r="I7" s="419" t="str">
        <f>LOOKUP(H7,'参照'!$A$3:$A$22,'参照'!$B$3:$B$22)</f>
        <v>守口東</v>
      </c>
      <c r="J7" s="178" t="s">
        <v>283</v>
      </c>
      <c r="K7" s="172" t="str">
        <f>LOOKUP(J7,'参照'!$A$3:$A$22,'参照'!$B$3:$B$22)</f>
        <v>芦間</v>
      </c>
      <c r="L7" s="172" t="s">
        <v>276</v>
      </c>
      <c r="M7" s="171" t="s">
        <v>281</v>
      </c>
      <c r="N7" s="175" t="str">
        <f>LOOKUP(M7,'参照'!$A$3:$A$22,'参照'!$B$3:$B$22)</f>
        <v>北かわち皐が丘</v>
      </c>
      <c r="O7" s="174" t="s">
        <v>280</v>
      </c>
      <c r="P7" s="419" t="str">
        <f>LOOKUP(O7,'参照'!$A$3:$A$22,'参照'!$B$3:$B$22)</f>
        <v>旭</v>
      </c>
    </row>
    <row r="8" spans="2:16" ht="22.5" customHeight="1">
      <c r="B8" s="59" t="s">
        <v>124</v>
      </c>
      <c r="C8" s="277"/>
      <c r="D8" s="284" t="s">
        <v>343</v>
      </c>
      <c r="E8" s="278"/>
      <c r="F8" s="278"/>
      <c r="G8" s="286" t="s">
        <v>348</v>
      </c>
      <c r="H8" s="171"/>
      <c r="I8" s="420"/>
      <c r="J8" s="277"/>
      <c r="K8" s="284" t="s">
        <v>350</v>
      </c>
      <c r="L8" s="278"/>
      <c r="M8" s="278"/>
      <c r="N8" s="284" t="s">
        <v>354</v>
      </c>
      <c r="O8" s="174"/>
      <c r="P8" s="420"/>
    </row>
    <row r="9" spans="2:16" ht="30" customHeight="1">
      <c r="B9" s="59">
        <v>0.4444444444444444</v>
      </c>
      <c r="C9" s="167" t="s">
        <v>275</v>
      </c>
      <c r="D9" s="168" t="str">
        <f>LOOKUP(C9,'参照'!$A$3:$A$22,'参照'!$B$3:$B$22)</f>
        <v>長尾</v>
      </c>
      <c r="E9" s="168" t="s">
        <v>276</v>
      </c>
      <c r="F9" s="169" t="s">
        <v>284</v>
      </c>
      <c r="G9" s="170" t="str">
        <f>LOOKUP(F9,'参照'!$A$3:$A$22,'参照'!$B$3:$B$22)</f>
        <v>四條畷</v>
      </c>
      <c r="H9" s="171" t="s">
        <v>282</v>
      </c>
      <c r="I9" s="419" t="str">
        <f>LOOKUP(H9,'参照'!$A$3:$A$22,'参照'!$B$3:$B$22)</f>
        <v>香里丘</v>
      </c>
      <c r="J9" s="173" t="s">
        <v>280</v>
      </c>
      <c r="K9" s="168" t="str">
        <f>LOOKUP(J9,'参照'!$A$3:$A$22,'参照'!$B$3:$B$22)</f>
        <v>旭</v>
      </c>
      <c r="L9" s="168" t="s">
        <v>276</v>
      </c>
      <c r="M9" s="169" t="s">
        <v>277</v>
      </c>
      <c r="N9" s="170" t="str">
        <f>LOOKUP(M9,'参照'!$A$3:$A$22,'参照'!$B$3:$B$22)</f>
        <v>守口東</v>
      </c>
      <c r="O9" s="174" t="s">
        <v>285</v>
      </c>
      <c r="P9" s="419" t="str">
        <f>LOOKUP(O9,'参照'!$A$3:$A$22,'参照'!$B$3:$B$22)</f>
        <v>交野</v>
      </c>
    </row>
    <row r="10" spans="2:16" ht="22.5" customHeight="1">
      <c r="B10" s="59" t="s">
        <v>124</v>
      </c>
      <c r="C10" s="275"/>
      <c r="D10" s="283" t="s">
        <v>344</v>
      </c>
      <c r="E10" s="276"/>
      <c r="F10" s="276"/>
      <c r="G10" s="285" t="s">
        <v>347</v>
      </c>
      <c r="H10" s="171"/>
      <c r="I10" s="420"/>
      <c r="J10" s="275"/>
      <c r="K10" s="283" t="s">
        <v>346</v>
      </c>
      <c r="L10" s="276"/>
      <c r="M10" s="276"/>
      <c r="N10" s="283" t="s">
        <v>348</v>
      </c>
      <c r="O10" s="174"/>
      <c r="P10" s="420"/>
    </row>
    <row r="11" spans="2:16" ht="30" customHeight="1">
      <c r="B11" s="59">
        <v>0.4791666666666667</v>
      </c>
      <c r="C11" s="176" t="s">
        <v>282</v>
      </c>
      <c r="D11" s="172" t="str">
        <f>LOOKUP(C11,'参照'!$A$3:$A$22,'参照'!$B$3:$B$22)</f>
        <v>香里丘</v>
      </c>
      <c r="E11" s="172" t="s">
        <v>276</v>
      </c>
      <c r="F11" s="171" t="s">
        <v>285</v>
      </c>
      <c r="G11" s="175" t="str">
        <f>LOOKUP(F11,'参照'!$A$3:$A$22,'参照'!$B$3:$B$22)</f>
        <v>交野</v>
      </c>
      <c r="H11" s="171" t="s">
        <v>275</v>
      </c>
      <c r="I11" s="419" t="str">
        <f>LOOKUP(H11,'参照'!$A$3:$A$22,'参照'!$B$3:$B$22)</f>
        <v>長尾</v>
      </c>
      <c r="J11" s="178" t="s">
        <v>281</v>
      </c>
      <c r="K11" s="172" t="str">
        <f>LOOKUP(J11,'参照'!$A$3:$A$22,'参照'!$B$3:$B$22)</f>
        <v>北かわち皐が丘</v>
      </c>
      <c r="L11" s="172" t="s">
        <v>276</v>
      </c>
      <c r="M11" s="171" t="s">
        <v>278</v>
      </c>
      <c r="N11" s="175" t="str">
        <f>LOOKUP(M11,'参照'!$A$3:$A$22,'参照'!$B$3:$B$22)</f>
        <v>茨田</v>
      </c>
      <c r="O11" s="174" t="s">
        <v>284</v>
      </c>
      <c r="P11" s="419" t="str">
        <f>LOOKUP(O11,'参照'!$A$3:$A$22,'参照'!$B$3:$B$22)</f>
        <v>四條畷</v>
      </c>
    </row>
    <row r="12" spans="2:16" ht="22.5" customHeight="1">
      <c r="B12" s="59" t="s">
        <v>124</v>
      </c>
      <c r="C12" s="277"/>
      <c r="D12" s="284" t="s">
        <v>345</v>
      </c>
      <c r="E12" s="278"/>
      <c r="F12" s="278"/>
      <c r="G12" s="286" t="s">
        <v>348</v>
      </c>
      <c r="H12" s="171"/>
      <c r="I12" s="420"/>
      <c r="J12" s="277"/>
      <c r="K12" s="284" t="s">
        <v>342</v>
      </c>
      <c r="L12" s="278"/>
      <c r="M12" s="278"/>
      <c r="N12" s="284" t="s">
        <v>348</v>
      </c>
      <c r="O12" s="174"/>
      <c r="P12" s="420"/>
    </row>
    <row r="13" spans="2:16" ht="30" customHeight="1">
      <c r="B13" s="59">
        <v>0.513888888888889</v>
      </c>
      <c r="C13" s="167" t="s">
        <v>284</v>
      </c>
      <c r="D13" s="168" t="str">
        <f>LOOKUP(C13,'参照'!$A$3:$A$22,'参照'!$B$3:$B$22)</f>
        <v>四條畷</v>
      </c>
      <c r="E13" s="168" t="s">
        <v>276</v>
      </c>
      <c r="F13" s="169" t="s">
        <v>280</v>
      </c>
      <c r="G13" s="170" t="str">
        <f>LOOKUP(F13,'参照'!$A$3:$A$22,'参照'!$B$3:$B$22)</f>
        <v>旭</v>
      </c>
      <c r="H13" s="171" t="s">
        <v>283</v>
      </c>
      <c r="I13" s="419" t="str">
        <f>LOOKUP(H13,'参照'!$A$3:$A$22,'参照'!$B$3:$B$22)</f>
        <v>芦間</v>
      </c>
      <c r="J13" s="173" t="s">
        <v>279</v>
      </c>
      <c r="K13" s="168" t="str">
        <f>LOOKUP(J13,'参照'!$A$3:$A$22,'参照'!$B$3:$B$22)</f>
        <v>大手前</v>
      </c>
      <c r="L13" s="168" t="s">
        <v>276</v>
      </c>
      <c r="M13" s="169" t="s">
        <v>277</v>
      </c>
      <c r="N13" s="170" t="str">
        <f>LOOKUP(M13,'参照'!$A$3:$A$22,'参照'!$B$3:$B$22)</f>
        <v>守口東</v>
      </c>
      <c r="O13" s="174" t="s">
        <v>278</v>
      </c>
      <c r="P13" s="419" t="str">
        <f>LOOKUP(O13,'参照'!$A$3:$A$22,'参照'!$B$3:$B$22)</f>
        <v>茨田</v>
      </c>
    </row>
    <row r="14" spans="2:16" ht="22.5" customHeight="1">
      <c r="B14" s="59" t="s">
        <v>124</v>
      </c>
      <c r="C14" s="275"/>
      <c r="D14" s="283" t="s">
        <v>344</v>
      </c>
      <c r="E14" s="276"/>
      <c r="F14" s="276"/>
      <c r="G14" s="283" t="s">
        <v>348</v>
      </c>
      <c r="H14" s="174"/>
      <c r="I14" s="420"/>
      <c r="J14" s="275"/>
      <c r="K14" s="283" t="s">
        <v>351</v>
      </c>
      <c r="L14" s="276"/>
      <c r="M14" s="276"/>
      <c r="N14" s="283" t="s">
        <v>354</v>
      </c>
      <c r="O14" s="174"/>
      <c r="P14" s="420"/>
    </row>
    <row r="15" spans="2:16" ht="30" customHeight="1">
      <c r="B15" s="59">
        <v>0.548611111111111</v>
      </c>
      <c r="C15" s="176" t="s">
        <v>285</v>
      </c>
      <c r="D15" s="172" t="str">
        <f>LOOKUP(C15,'参照'!$A$3:$A$22,'参照'!$B$3:$B$22)</f>
        <v>交野</v>
      </c>
      <c r="E15" s="172" t="s">
        <v>276</v>
      </c>
      <c r="F15" s="171" t="s">
        <v>281</v>
      </c>
      <c r="G15" s="175" t="str">
        <f>LOOKUP(F15,'参照'!$A$3:$A$22,'参照'!$B$3:$B$22)</f>
        <v>北かわち皐が丘</v>
      </c>
      <c r="H15" s="171" t="s">
        <v>279</v>
      </c>
      <c r="I15" s="419" t="str">
        <f>LOOKUP(H15,'参照'!$A$3:$A$22,'参照'!$B$3:$B$22)</f>
        <v>大手前</v>
      </c>
      <c r="J15" s="178" t="s">
        <v>283</v>
      </c>
      <c r="K15" s="172" t="str">
        <f>LOOKUP(J15,'参照'!$A$3:$A$22,'参照'!$B$3:$B$22)</f>
        <v>芦間</v>
      </c>
      <c r="L15" s="172" t="s">
        <v>276</v>
      </c>
      <c r="M15" s="171" t="s">
        <v>278</v>
      </c>
      <c r="N15" s="175" t="str">
        <f>LOOKUP(M15,'参照'!$A$3:$A$22,'参照'!$B$3:$B$22)</f>
        <v>茨田</v>
      </c>
      <c r="O15" s="174" t="s">
        <v>277</v>
      </c>
      <c r="P15" s="419" t="str">
        <f>LOOKUP(O15,'参照'!$A$3:$A$22,'参照'!$B$3:$B$22)</f>
        <v>守口東</v>
      </c>
    </row>
    <row r="16" spans="2:16" ht="22.5" customHeight="1">
      <c r="B16" s="59" t="s">
        <v>124</v>
      </c>
      <c r="C16" s="277"/>
      <c r="D16" s="284" t="s">
        <v>346</v>
      </c>
      <c r="E16" s="278"/>
      <c r="F16" s="278"/>
      <c r="G16" s="284" t="s">
        <v>349</v>
      </c>
      <c r="H16" s="174"/>
      <c r="I16" s="420"/>
      <c r="J16" s="277"/>
      <c r="K16" s="284" t="s">
        <v>343</v>
      </c>
      <c r="L16" s="278"/>
      <c r="M16" s="278"/>
      <c r="N16" s="284" t="s">
        <v>348</v>
      </c>
      <c r="O16" s="174"/>
      <c r="P16" s="420"/>
    </row>
    <row r="17" spans="2:16" ht="30" customHeight="1">
      <c r="B17" s="59">
        <v>0.5833333333333334</v>
      </c>
      <c r="C17" s="167" t="s">
        <v>275</v>
      </c>
      <c r="D17" s="168" t="str">
        <f>LOOKUP(C17,'参照'!$A$3:$A$22,'参照'!$B$3:$B$22)</f>
        <v>長尾</v>
      </c>
      <c r="E17" s="168" t="s">
        <v>276</v>
      </c>
      <c r="F17" s="169" t="s">
        <v>279</v>
      </c>
      <c r="G17" s="170" t="str">
        <f>LOOKUP(F17,'参照'!$A$3:$A$22,'参照'!$B$3:$B$22)</f>
        <v>大手前</v>
      </c>
      <c r="H17" s="171" t="s">
        <v>282</v>
      </c>
      <c r="I17" s="419" t="str">
        <f>LOOKUP(H17,'参照'!$A$3:$A$22,'参照'!$B$3:$B$22)</f>
        <v>香里丘</v>
      </c>
      <c r="J17" s="173" t="s">
        <v>284</v>
      </c>
      <c r="K17" s="168" t="str">
        <f>LOOKUP(J17,'参照'!$A$3:$A$22,'参照'!$B$3:$B$22)</f>
        <v>四條畷</v>
      </c>
      <c r="L17" s="168" t="s">
        <v>276</v>
      </c>
      <c r="M17" s="169" t="s">
        <v>277</v>
      </c>
      <c r="N17" s="170" t="str">
        <f>LOOKUP(M17,'参照'!$A$3:$A$22,'参照'!$B$3:$B$22)</f>
        <v>守口東</v>
      </c>
      <c r="O17" s="174" t="s">
        <v>281</v>
      </c>
      <c r="P17" s="419" t="str">
        <f>LOOKUP(O17,'参照'!$A$3:$A$22,'参照'!$B$3:$B$22)</f>
        <v>北かわち皐が丘</v>
      </c>
    </row>
    <row r="18" spans="2:16" ht="22.5" customHeight="1">
      <c r="B18" s="59" t="s">
        <v>124</v>
      </c>
      <c r="C18" s="275"/>
      <c r="D18" s="283" t="s">
        <v>344</v>
      </c>
      <c r="E18" s="276"/>
      <c r="F18" s="276"/>
      <c r="G18" s="283" t="s">
        <v>348</v>
      </c>
      <c r="H18" s="174"/>
      <c r="I18" s="420"/>
      <c r="J18" s="275"/>
      <c r="K18" s="283" t="s">
        <v>342</v>
      </c>
      <c r="L18" s="276"/>
      <c r="M18" s="276"/>
      <c r="N18" s="283" t="s">
        <v>348</v>
      </c>
      <c r="O18" s="174"/>
      <c r="P18" s="420"/>
    </row>
    <row r="19" spans="2:16" ht="30" customHeight="1">
      <c r="B19" s="59">
        <v>0.6180555555555556</v>
      </c>
      <c r="C19" s="176" t="s">
        <v>282</v>
      </c>
      <c r="D19" s="172" t="str">
        <f>LOOKUP(C19,'参照'!$A$3:$A$22,'参照'!$B$3:$B$22)</f>
        <v>香里丘</v>
      </c>
      <c r="E19" s="172" t="s">
        <v>276</v>
      </c>
      <c r="F19" s="171" t="s">
        <v>283</v>
      </c>
      <c r="G19" s="175" t="str">
        <f>LOOKUP(F19,'参照'!$A$3:$A$22,'参照'!$B$3:$B$22)</f>
        <v>芦間</v>
      </c>
      <c r="H19" s="171" t="s">
        <v>275</v>
      </c>
      <c r="I19" s="419" t="str">
        <f>LOOKUP(H19,'参照'!$A$3:$A$22,'参照'!$B$3:$B$22)</f>
        <v>長尾</v>
      </c>
      <c r="J19" s="178" t="s">
        <v>285</v>
      </c>
      <c r="K19" s="172" t="str">
        <f>LOOKUP(J19,'参照'!$A$3:$A$22,'参照'!$B$3:$B$22)</f>
        <v>交野</v>
      </c>
      <c r="L19" s="172" t="s">
        <v>276</v>
      </c>
      <c r="M19" s="171" t="s">
        <v>278</v>
      </c>
      <c r="N19" s="175" t="str">
        <f>LOOKUP(M19,'参照'!$A$3:$A$22,'参照'!$B$3:$B$22)</f>
        <v>茨田</v>
      </c>
      <c r="O19" s="174" t="s">
        <v>280</v>
      </c>
      <c r="P19" s="419" t="str">
        <f>LOOKUP(O19,'参照'!$A$3:$A$22,'参照'!$B$3:$B$22)</f>
        <v>旭</v>
      </c>
    </row>
    <row r="20" spans="2:16" ht="22.5" customHeight="1">
      <c r="B20" s="59" t="s">
        <v>124</v>
      </c>
      <c r="C20" s="277"/>
      <c r="D20" s="284" t="s">
        <v>345</v>
      </c>
      <c r="E20" s="278"/>
      <c r="F20" s="278"/>
      <c r="G20" s="284" t="s">
        <v>347</v>
      </c>
      <c r="H20" s="174"/>
      <c r="I20" s="420"/>
      <c r="J20" s="277"/>
      <c r="K20" s="284" t="s">
        <v>352</v>
      </c>
      <c r="L20" s="278"/>
      <c r="M20" s="278"/>
      <c r="N20" s="284" t="s">
        <v>353</v>
      </c>
      <c r="O20" s="174"/>
      <c r="P20" s="420"/>
    </row>
    <row r="21" spans="2:16" ht="30" customHeight="1">
      <c r="B21" s="59">
        <v>0.6527777777777778</v>
      </c>
      <c r="C21" s="167" t="s">
        <v>275</v>
      </c>
      <c r="D21" s="168" t="str">
        <f>LOOKUP(C21,'参照'!$A$3:$A$22,'参照'!$B$3:$B$22)</f>
        <v>長尾</v>
      </c>
      <c r="E21" s="168" t="s">
        <v>276</v>
      </c>
      <c r="F21" s="169" t="s">
        <v>280</v>
      </c>
      <c r="G21" s="170" t="str">
        <f>LOOKUP(F21,'参照'!$A$3:$A$22,'参照'!$B$3:$B$22)</f>
        <v>旭</v>
      </c>
      <c r="H21" s="171" t="s">
        <v>283</v>
      </c>
      <c r="I21" s="419" t="str">
        <f>LOOKUP(H21,'参照'!$A$3:$A$22,'参照'!$B$3:$B$22)</f>
        <v>芦間</v>
      </c>
      <c r="J21" s="173" t="s">
        <v>279</v>
      </c>
      <c r="K21" s="168" t="str">
        <f>LOOKUP(J21,'参照'!$A$3:$A$22,'参照'!$B$3:$B$22)</f>
        <v>大手前</v>
      </c>
      <c r="L21" s="168" t="s">
        <v>276</v>
      </c>
      <c r="M21" s="169" t="s">
        <v>284</v>
      </c>
      <c r="N21" s="170" t="str">
        <f>LOOKUP(M21,'参照'!$A$3:$A$22,'参照'!$B$3:$B$22)</f>
        <v>四條畷</v>
      </c>
      <c r="O21" s="174" t="s">
        <v>285</v>
      </c>
      <c r="P21" s="419" t="str">
        <f>LOOKUP(O21,'参照'!$A$3:$A$22,'参照'!$B$3:$B$22)</f>
        <v>交野</v>
      </c>
    </row>
    <row r="22" spans="2:16" ht="22.5" customHeight="1">
      <c r="B22" s="204" t="s">
        <v>124</v>
      </c>
      <c r="C22" s="275"/>
      <c r="D22" s="283" t="s">
        <v>342</v>
      </c>
      <c r="E22" s="276"/>
      <c r="F22" s="276"/>
      <c r="G22" s="283" t="s">
        <v>348</v>
      </c>
      <c r="H22" s="174"/>
      <c r="I22" s="420"/>
      <c r="J22" s="275"/>
      <c r="K22" s="283" t="s">
        <v>346</v>
      </c>
      <c r="L22" s="276"/>
      <c r="M22" s="276"/>
      <c r="N22" s="283" t="s">
        <v>350</v>
      </c>
      <c r="O22" s="210"/>
      <c r="P22" s="420"/>
    </row>
    <row r="23" spans="2:16" ht="30" customHeight="1">
      <c r="B23" s="204">
        <v>0.6875</v>
      </c>
      <c r="C23" s="205" t="s">
        <v>282</v>
      </c>
      <c r="D23" s="206" t="str">
        <f>LOOKUP(C23,'参照'!$A$3:$A$22,'参照'!$B$3:$B$22)</f>
        <v>香里丘</v>
      </c>
      <c r="E23" s="206" t="s">
        <v>276</v>
      </c>
      <c r="F23" s="207" t="s">
        <v>281</v>
      </c>
      <c r="G23" s="208" t="str">
        <f>LOOKUP(F23,'参照'!$A$3:$A$22,'参照'!$B$3:$B$22)</f>
        <v>北かわち皐が丘</v>
      </c>
      <c r="H23" s="207" t="s">
        <v>279</v>
      </c>
      <c r="I23" s="419" t="str">
        <f>LOOKUP(H23,'参照'!$A$3:$A$22,'参照'!$B$3:$B$22)</f>
        <v>大手前</v>
      </c>
      <c r="J23" s="209" t="s">
        <v>283</v>
      </c>
      <c r="K23" s="206" t="str">
        <f>LOOKUP(J23,'参照'!$A$3:$A$22,'参照'!$B$3:$B$22)</f>
        <v>芦間</v>
      </c>
      <c r="L23" s="206" t="s">
        <v>276</v>
      </c>
      <c r="M23" s="207" t="s">
        <v>285</v>
      </c>
      <c r="N23" s="208" t="str">
        <f>LOOKUP(M23,'参照'!$A$3:$A$22,'参照'!$B$3:$B$22)</f>
        <v>交野</v>
      </c>
      <c r="O23" s="210" t="s">
        <v>284</v>
      </c>
      <c r="P23" s="419" t="str">
        <f>LOOKUP(O23,'参照'!$A$3:$A$22,'参照'!$B$3:$B$22)</f>
        <v>四條畷</v>
      </c>
    </row>
    <row r="24" spans="2:16" ht="22.5" customHeight="1" thickBot="1">
      <c r="B24" s="201" t="s">
        <v>124</v>
      </c>
      <c r="C24" s="279"/>
      <c r="D24" s="284" t="s">
        <v>345</v>
      </c>
      <c r="E24" s="280"/>
      <c r="F24" s="280"/>
      <c r="G24" s="284" t="s">
        <v>348</v>
      </c>
      <c r="H24" s="201"/>
      <c r="I24" s="412"/>
      <c r="J24" s="282"/>
      <c r="K24" s="284" t="s">
        <v>349</v>
      </c>
      <c r="L24" s="280"/>
      <c r="M24" s="281"/>
      <c r="N24" s="287" t="s">
        <v>343</v>
      </c>
      <c r="O24" s="202"/>
      <c r="P24" s="412"/>
    </row>
    <row r="25" spans="2:16" ht="30.75" customHeight="1">
      <c r="B25" s="408" t="s">
        <v>341</v>
      </c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</row>
    <row r="26" spans="2:16" ht="24">
      <c r="B26" s="1" t="s">
        <v>217</v>
      </c>
      <c r="C26" s="1"/>
      <c r="I26" s="449" t="s">
        <v>50</v>
      </c>
      <c r="J26" s="426"/>
      <c r="K26" s="427"/>
      <c r="N26" s="422" t="s">
        <v>51</v>
      </c>
      <c r="O26" s="423"/>
      <c r="P26" s="424"/>
    </row>
    <row r="27" spans="2:16" ht="24">
      <c r="B27" s="1" t="s">
        <v>271</v>
      </c>
      <c r="C27" s="1"/>
      <c r="D27" s="2"/>
      <c r="E27" s="2"/>
      <c r="F27" s="2"/>
      <c r="G27" s="2"/>
      <c r="H27" s="2"/>
      <c r="I27" s="2"/>
      <c r="J27" s="2"/>
      <c r="K27" s="3" t="s">
        <v>33</v>
      </c>
      <c r="L27" s="425" t="s">
        <v>263</v>
      </c>
      <c r="M27" s="425"/>
      <c r="N27" s="425"/>
      <c r="O27" s="2"/>
      <c r="P27" s="2" t="s">
        <v>34</v>
      </c>
    </row>
    <row r="28" spans="2:16" ht="13.5" customHeight="1" thickBot="1">
      <c r="B28" s="1"/>
      <c r="C28" s="1"/>
      <c r="D28" s="2"/>
      <c r="E28" s="2"/>
      <c r="F28" s="2"/>
      <c r="G28" s="1"/>
      <c r="H28" s="1"/>
      <c r="I28" s="2"/>
      <c r="J28" s="2"/>
      <c r="K28" s="3"/>
      <c r="L28" s="2"/>
      <c r="M28" s="2"/>
      <c r="N28" s="2"/>
      <c r="O28" s="2"/>
      <c r="P28" s="2"/>
    </row>
    <row r="29" spans="2:16" ht="30" customHeight="1">
      <c r="B29" s="53"/>
      <c r="C29" s="416" t="s">
        <v>272</v>
      </c>
      <c r="D29" s="417"/>
      <c r="E29" s="417"/>
      <c r="F29" s="417"/>
      <c r="G29" s="418"/>
      <c r="H29" s="416" t="s">
        <v>273</v>
      </c>
      <c r="I29" s="418"/>
      <c r="J29" s="417" t="s">
        <v>274</v>
      </c>
      <c r="K29" s="417"/>
      <c r="L29" s="417"/>
      <c r="M29" s="417"/>
      <c r="N29" s="418"/>
      <c r="O29" s="416" t="s">
        <v>273</v>
      </c>
      <c r="P29" s="418"/>
    </row>
    <row r="30" spans="2:16" ht="30" customHeight="1">
      <c r="B30" s="59">
        <v>0.375</v>
      </c>
      <c r="C30" s="219" t="s">
        <v>291</v>
      </c>
      <c r="D30" s="172" t="str">
        <f>LOOKUP(C30,'参照'!$A$3:$A$22,'参照'!$B$3:$B$22)</f>
        <v>枚方津田</v>
      </c>
      <c r="E30" s="172" t="s">
        <v>23</v>
      </c>
      <c r="F30" s="172" t="s">
        <v>293</v>
      </c>
      <c r="G30" s="175" t="str">
        <f>LOOKUP(F30,'参照'!$A$3:$A$22,'参照'!$B$3:$B$22)</f>
        <v>泉尾</v>
      </c>
      <c r="H30" s="172" t="s">
        <v>297</v>
      </c>
      <c r="I30" s="396" t="str">
        <f>LOOKUP(H30,'参照'!$A$3:$A$22,'参照'!$B$3:$B$22)</f>
        <v>市岡</v>
      </c>
      <c r="J30" s="220" t="s">
        <v>294</v>
      </c>
      <c r="K30" s="172" t="str">
        <f>LOOKUP(J30,'参照'!$A$3:$A$22,'参照'!$B$3:$B$22)</f>
        <v>寝屋川</v>
      </c>
      <c r="L30" s="172" t="s">
        <v>23</v>
      </c>
      <c r="M30" s="172" t="s">
        <v>292</v>
      </c>
      <c r="N30" s="172" t="str">
        <f>LOOKUP(M30,'参照'!$A$3:$A$22,'参照'!$B$3:$B$22)</f>
        <v>枚方</v>
      </c>
      <c r="O30" s="174" t="s">
        <v>257</v>
      </c>
      <c r="P30" s="396" t="str">
        <f>LOOKUP(O30,'参照'!$A$3:$A$22,'参照'!$B$3:$B$22)</f>
        <v>門真なみはや</v>
      </c>
    </row>
    <row r="31" spans="2:16" ht="22.5" customHeight="1">
      <c r="B31" s="59" t="s">
        <v>124</v>
      </c>
      <c r="C31" s="277"/>
      <c r="D31" s="284" t="s">
        <v>355</v>
      </c>
      <c r="E31" s="278"/>
      <c r="F31" s="278"/>
      <c r="G31" s="284" t="s">
        <v>348</v>
      </c>
      <c r="H31" s="174"/>
      <c r="I31" s="397"/>
      <c r="J31" s="277"/>
      <c r="K31" s="284" t="s">
        <v>360</v>
      </c>
      <c r="L31" s="278"/>
      <c r="M31" s="278"/>
      <c r="N31" s="284" t="s">
        <v>348</v>
      </c>
      <c r="O31" s="174"/>
      <c r="P31" s="397"/>
    </row>
    <row r="32" spans="2:16" ht="30" customHeight="1">
      <c r="B32" s="59">
        <v>0.40972222222222227</v>
      </c>
      <c r="C32" s="223" t="s">
        <v>254</v>
      </c>
      <c r="D32" s="168" t="str">
        <f>LOOKUP(C32,'参照'!$A$3:$A$22,'参照'!$B$3:$B$22)</f>
        <v>市岡</v>
      </c>
      <c r="E32" s="168" t="s">
        <v>23</v>
      </c>
      <c r="F32" s="168" t="s">
        <v>255</v>
      </c>
      <c r="G32" s="170" t="str">
        <f>LOOKUP(F32,'参照'!$A$3:$A$22,'参照'!$B$3:$B$22)</f>
        <v>門真西</v>
      </c>
      <c r="H32" s="172" t="s">
        <v>291</v>
      </c>
      <c r="I32" s="419" t="str">
        <f>LOOKUP(H32,'参照'!$A$3:$A$22,'参照'!$B$3:$B$22)</f>
        <v>枚方津田</v>
      </c>
      <c r="J32" s="224" t="s">
        <v>257</v>
      </c>
      <c r="K32" s="168" t="str">
        <f>LOOKUP(J32,'参照'!$A$3:$A$22,'参照'!$B$3:$B$22)</f>
        <v>門真なみはや</v>
      </c>
      <c r="L32" s="168" t="s">
        <v>23</v>
      </c>
      <c r="M32" s="168" t="s">
        <v>256</v>
      </c>
      <c r="N32" s="170" t="str">
        <f>LOOKUP(M32,'参照'!$A$3:$A$22,'参照'!$B$3:$B$22)</f>
        <v>緑風冠</v>
      </c>
      <c r="O32" s="174" t="s">
        <v>293</v>
      </c>
      <c r="P32" s="421" t="str">
        <f>LOOKUP(O32,'参照'!$A$3:$A$22,'参照'!$B$3:$B$22)</f>
        <v>泉尾</v>
      </c>
    </row>
    <row r="33" spans="2:16" ht="22.5" customHeight="1">
      <c r="B33" s="59" t="s">
        <v>124</v>
      </c>
      <c r="C33" s="275"/>
      <c r="D33" s="283" t="s">
        <v>356</v>
      </c>
      <c r="E33" s="276"/>
      <c r="F33" s="276"/>
      <c r="G33" s="283" t="s">
        <v>359</v>
      </c>
      <c r="H33" s="174"/>
      <c r="I33" s="420"/>
      <c r="J33" s="275"/>
      <c r="K33" s="283" t="s">
        <v>357</v>
      </c>
      <c r="L33" s="276"/>
      <c r="M33" s="276"/>
      <c r="N33" s="283" t="s">
        <v>361</v>
      </c>
      <c r="O33" s="174"/>
      <c r="P33" s="407"/>
    </row>
    <row r="34" spans="2:16" ht="30" customHeight="1">
      <c r="B34" s="59">
        <v>0.4444444444444444</v>
      </c>
      <c r="C34" s="219" t="s">
        <v>294</v>
      </c>
      <c r="D34" s="172" t="str">
        <f>LOOKUP(C34,'参照'!$A$3:$A$22,'参照'!$B$3:$B$22)</f>
        <v>寝屋川</v>
      </c>
      <c r="E34" s="172" t="s">
        <v>23</v>
      </c>
      <c r="F34" s="172" t="s">
        <v>295</v>
      </c>
      <c r="G34" s="175" t="str">
        <f>LOOKUP(F34,'参照'!$A$3:$A$22,'参照'!$B$3:$B$22)</f>
        <v>牧野</v>
      </c>
      <c r="H34" s="172" t="s">
        <v>255</v>
      </c>
      <c r="I34" s="419" t="str">
        <f>LOOKUP(H34,'参照'!$A$3:$A$22,'参照'!$B$3:$B$22)</f>
        <v>門真西</v>
      </c>
      <c r="J34" s="220" t="s">
        <v>252</v>
      </c>
      <c r="K34" s="172" t="str">
        <f>LOOKUP(J34,'参照'!$A$3:$A$22,'参照'!$B$3:$B$22)</f>
        <v>枚方</v>
      </c>
      <c r="L34" s="172" t="s">
        <v>23</v>
      </c>
      <c r="M34" s="172" t="s">
        <v>251</v>
      </c>
      <c r="N34" s="175" t="str">
        <f>LOOKUP(M34,'参照'!$A$3:$A$22,'参照'!$B$3:$B$22)</f>
        <v>泉尾</v>
      </c>
      <c r="O34" s="174" t="s">
        <v>256</v>
      </c>
      <c r="P34" s="421" t="str">
        <f>LOOKUP(O34,'参照'!$A$3:$A$22,'参照'!$B$3:$B$22)</f>
        <v>緑風冠</v>
      </c>
    </row>
    <row r="35" spans="2:16" ht="22.5" customHeight="1">
      <c r="B35" s="59" t="s">
        <v>124</v>
      </c>
      <c r="C35" s="277"/>
      <c r="D35" s="284" t="s">
        <v>355</v>
      </c>
      <c r="E35" s="278"/>
      <c r="F35" s="278"/>
      <c r="G35" s="284" t="s">
        <v>360</v>
      </c>
      <c r="H35" s="174"/>
      <c r="I35" s="420"/>
      <c r="J35" s="277"/>
      <c r="K35" s="284" t="s">
        <v>358</v>
      </c>
      <c r="L35" s="278"/>
      <c r="M35" s="278"/>
      <c r="N35" s="284" t="s">
        <v>348</v>
      </c>
      <c r="O35" s="174"/>
      <c r="P35" s="407"/>
    </row>
    <row r="36" spans="2:16" ht="30" customHeight="1">
      <c r="B36" s="59">
        <v>0.4791666666666667</v>
      </c>
      <c r="C36" s="223" t="s">
        <v>254</v>
      </c>
      <c r="D36" s="168" t="str">
        <f>LOOKUP(C36,'参照'!$A$3:$A$22,'参照'!$B$3:$B$22)</f>
        <v>市岡</v>
      </c>
      <c r="E36" s="168" t="s">
        <v>23</v>
      </c>
      <c r="F36" s="168" t="s">
        <v>256</v>
      </c>
      <c r="G36" s="170" t="str">
        <f>LOOKUP(F36,'参照'!$A$3:$A$22,'参照'!$B$3:$B$22)</f>
        <v>緑風冠</v>
      </c>
      <c r="H36" s="172" t="s">
        <v>250</v>
      </c>
      <c r="I36" s="419" t="str">
        <f>LOOKUP(H36,'参照'!$A$3:$A$22,'参照'!$B$3:$B$22)</f>
        <v>牧野</v>
      </c>
      <c r="J36" s="224" t="s">
        <v>257</v>
      </c>
      <c r="K36" s="168" t="str">
        <f>LOOKUP(J36,'参照'!$A$3:$A$22,'参照'!$B$3:$B$22)</f>
        <v>門真なみはや</v>
      </c>
      <c r="L36" s="168" t="s">
        <v>23</v>
      </c>
      <c r="M36" s="168" t="s">
        <v>255</v>
      </c>
      <c r="N36" s="170" t="str">
        <f>LOOKUP(M36,'参照'!$A$3:$A$22,'参照'!$B$3:$B$22)</f>
        <v>門真西</v>
      </c>
      <c r="O36" s="174" t="s">
        <v>252</v>
      </c>
      <c r="P36" s="421" t="str">
        <f>LOOKUP(O36,'参照'!$A$3:$A$22,'参照'!$B$3:$B$22)</f>
        <v>枚方</v>
      </c>
    </row>
    <row r="37" spans="2:16" ht="22.5" customHeight="1">
      <c r="B37" s="59" t="s">
        <v>124</v>
      </c>
      <c r="C37" s="275"/>
      <c r="D37" s="283" t="s">
        <v>357</v>
      </c>
      <c r="E37" s="276"/>
      <c r="F37" s="276"/>
      <c r="G37" s="283" t="s">
        <v>348</v>
      </c>
      <c r="H37" s="174"/>
      <c r="I37" s="420"/>
      <c r="J37" s="275"/>
      <c r="K37" s="283" t="s">
        <v>361</v>
      </c>
      <c r="L37" s="276"/>
      <c r="M37" s="276"/>
      <c r="N37" s="283" t="s">
        <v>348</v>
      </c>
      <c r="O37" s="174"/>
      <c r="P37" s="407"/>
    </row>
    <row r="38" spans="2:16" ht="30" customHeight="1">
      <c r="B38" s="59">
        <v>0.513888888888889</v>
      </c>
      <c r="C38" s="219" t="s">
        <v>291</v>
      </c>
      <c r="D38" s="172" t="str">
        <f>LOOKUP(C38,'参照'!$A$3:$A$22,'参照'!$B$3:$B$22)</f>
        <v>枚方津田</v>
      </c>
      <c r="E38" s="172" t="s">
        <v>23</v>
      </c>
      <c r="F38" s="172" t="s">
        <v>295</v>
      </c>
      <c r="G38" s="175" t="str">
        <f>LOOKUP(F38,'参照'!$A$3:$A$22,'参照'!$B$3:$B$22)</f>
        <v>牧野</v>
      </c>
      <c r="H38" s="172" t="s">
        <v>253</v>
      </c>
      <c r="I38" s="419" t="str">
        <f>LOOKUP(H38,'参照'!$A$3:$A$22,'参照'!$B$3:$B$22)</f>
        <v>寝屋川</v>
      </c>
      <c r="J38" s="216"/>
      <c r="K38" s="172"/>
      <c r="L38" s="172"/>
      <c r="M38" s="218"/>
      <c r="N38" s="175"/>
      <c r="O38" s="174"/>
      <c r="P38" s="419"/>
    </row>
    <row r="39" spans="2:16" ht="22.5" customHeight="1">
      <c r="B39" s="59" t="s">
        <v>124</v>
      </c>
      <c r="C39" s="277"/>
      <c r="D39" s="284" t="s">
        <v>355</v>
      </c>
      <c r="E39" s="278"/>
      <c r="F39" s="278"/>
      <c r="G39" s="284" t="s">
        <v>359</v>
      </c>
      <c r="H39" s="174"/>
      <c r="I39" s="420"/>
      <c r="J39" s="413"/>
      <c r="K39" s="414"/>
      <c r="L39" s="414"/>
      <c r="M39" s="414"/>
      <c r="N39" s="415"/>
      <c r="O39" s="174"/>
      <c r="P39" s="420"/>
    </row>
    <row r="40" spans="2:16" ht="30" customHeight="1">
      <c r="B40" s="59">
        <v>0.548611111111111</v>
      </c>
      <c r="C40" s="223" t="s">
        <v>254</v>
      </c>
      <c r="D40" s="168" t="str">
        <f>LOOKUP(C40,'参照'!$A$3:$A$22,'参照'!$B$3:$B$22)</f>
        <v>市岡</v>
      </c>
      <c r="E40" s="168" t="s">
        <v>23</v>
      </c>
      <c r="F40" s="168" t="s">
        <v>257</v>
      </c>
      <c r="G40" s="170" t="str">
        <f>LOOKUP(F40,'参照'!$A$3:$A$22,'参照'!$B$3:$B$22)</f>
        <v>門真なみはや</v>
      </c>
      <c r="H40" s="172" t="s">
        <v>291</v>
      </c>
      <c r="I40" s="419" t="str">
        <f>LOOKUP(H40,'参照'!$A$3:$A$22,'参照'!$B$3:$B$22)</f>
        <v>枚方津田</v>
      </c>
      <c r="J40" s="220" t="s">
        <v>294</v>
      </c>
      <c r="K40" s="172" t="str">
        <f>LOOKUP(J40,'参照'!$A$3:$A$22,'参照'!$B$3:$B$22)</f>
        <v>寝屋川</v>
      </c>
      <c r="L40" s="172" t="s">
        <v>23</v>
      </c>
      <c r="M40" s="172" t="s">
        <v>251</v>
      </c>
      <c r="N40" s="175" t="str">
        <f>LOOKUP(M40,'参照'!$A$3:$A$22,'参照'!$B$3:$B$22)</f>
        <v>泉尾</v>
      </c>
      <c r="O40" s="174" t="s">
        <v>295</v>
      </c>
      <c r="P40" s="421" t="str">
        <f>LOOKUP(O40,'参照'!$A$3:$A$22,'参照'!$B$3:$B$22)</f>
        <v>牧野</v>
      </c>
    </row>
    <row r="41" spans="2:16" ht="22.5" customHeight="1">
      <c r="B41" s="59" t="s">
        <v>124</v>
      </c>
      <c r="C41" s="275"/>
      <c r="D41" s="283" t="s">
        <v>356</v>
      </c>
      <c r="E41" s="276"/>
      <c r="F41" s="276"/>
      <c r="G41" s="283" t="s">
        <v>348</v>
      </c>
      <c r="H41" s="174"/>
      <c r="I41" s="420"/>
      <c r="J41" s="277"/>
      <c r="K41" s="284" t="s">
        <v>358</v>
      </c>
      <c r="L41" s="278"/>
      <c r="M41" s="278"/>
      <c r="N41" s="284" t="s">
        <v>348</v>
      </c>
      <c r="O41" s="174"/>
      <c r="P41" s="407"/>
    </row>
    <row r="42" spans="2:16" ht="30" customHeight="1">
      <c r="B42" s="59">
        <v>0.5833333333333334</v>
      </c>
      <c r="C42" s="219" t="s">
        <v>239</v>
      </c>
      <c r="D42" s="172" t="str">
        <f>LOOKUP(C42,'参照'!$A$3:$A$22,'参照'!$B$3:$B$22)</f>
        <v>枚方津田</v>
      </c>
      <c r="E42" s="172" t="s">
        <v>23</v>
      </c>
      <c r="F42" s="172" t="s">
        <v>252</v>
      </c>
      <c r="G42" s="175" t="str">
        <f>LOOKUP(F42,'参照'!$A$3:$A$22,'参照'!$B$3:$B$22)</f>
        <v>枚方</v>
      </c>
      <c r="H42" s="172" t="s">
        <v>254</v>
      </c>
      <c r="I42" s="419" t="str">
        <f>LOOKUP(H42,'参照'!$A$3:$A$22,'参照'!$B$3:$B$22)</f>
        <v>市岡</v>
      </c>
      <c r="J42" s="216"/>
      <c r="K42" s="172"/>
      <c r="L42" s="172"/>
      <c r="M42" s="218"/>
      <c r="N42" s="175"/>
      <c r="O42" s="174"/>
      <c r="P42" s="419"/>
    </row>
    <row r="43" spans="2:16" ht="22.5" customHeight="1">
      <c r="B43" s="59" t="s">
        <v>124</v>
      </c>
      <c r="C43" s="277"/>
      <c r="D43" s="284" t="s">
        <v>357</v>
      </c>
      <c r="E43" s="278"/>
      <c r="F43" s="278"/>
      <c r="G43" s="284" t="s">
        <v>348</v>
      </c>
      <c r="H43" s="174"/>
      <c r="I43" s="420"/>
      <c r="J43" s="413"/>
      <c r="K43" s="414"/>
      <c r="L43" s="414"/>
      <c r="M43" s="414"/>
      <c r="N43" s="415"/>
      <c r="O43" s="174"/>
      <c r="P43" s="420"/>
    </row>
    <row r="44" spans="2:16" ht="30" customHeight="1">
      <c r="B44" s="59">
        <v>0.6180555555555556</v>
      </c>
      <c r="C44" s="223" t="s">
        <v>255</v>
      </c>
      <c r="D44" s="168" t="str">
        <f>LOOKUP(C44,'参照'!$A$3:$A$22,'参照'!$B$3:$B$22)</f>
        <v>門真西</v>
      </c>
      <c r="E44" s="168" t="s">
        <v>23</v>
      </c>
      <c r="F44" s="168" t="s">
        <v>256</v>
      </c>
      <c r="G44" s="170" t="str">
        <f>LOOKUP(F44,'参照'!$A$3:$A$22,'参照'!$B$3:$B$22)</f>
        <v>緑風冠</v>
      </c>
      <c r="H44" s="172" t="s">
        <v>292</v>
      </c>
      <c r="I44" s="419" t="str">
        <f>LOOKUP(H44,'参照'!$A$3:$A$22,'参照'!$B$3:$B$22)</f>
        <v>枚方</v>
      </c>
      <c r="J44" s="220" t="s">
        <v>250</v>
      </c>
      <c r="K44" s="172" t="str">
        <f>LOOKUP(J44,'参照'!$A$3:$A$22,'参照'!$B$3:$B$22)</f>
        <v>牧野</v>
      </c>
      <c r="L44" s="172" t="s">
        <v>23</v>
      </c>
      <c r="M44" s="172" t="s">
        <v>251</v>
      </c>
      <c r="N44" s="175" t="str">
        <f>LOOKUP(M44,'参照'!$A$3:$A$22,'参照'!$B$3:$B$22)</f>
        <v>泉尾</v>
      </c>
      <c r="O44" s="174" t="s">
        <v>253</v>
      </c>
      <c r="P44" s="421" t="str">
        <f>LOOKUP(O44,'参照'!$A$3:$A$22,'参照'!$B$3:$B$22)</f>
        <v>寝屋川</v>
      </c>
    </row>
    <row r="45" spans="2:16" ht="22.5" customHeight="1">
      <c r="B45" s="59" t="s">
        <v>124</v>
      </c>
      <c r="C45" s="275"/>
      <c r="D45" s="283" t="s">
        <v>356</v>
      </c>
      <c r="E45" s="276"/>
      <c r="F45" s="276"/>
      <c r="G45" s="283" t="s">
        <v>348</v>
      </c>
      <c r="H45" s="174"/>
      <c r="I45" s="420"/>
      <c r="J45" s="277"/>
      <c r="K45" s="284" t="s">
        <v>359</v>
      </c>
      <c r="L45" s="278"/>
      <c r="M45" s="278"/>
      <c r="N45" s="284" t="s">
        <v>361</v>
      </c>
      <c r="O45" s="174"/>
      <c r="P45" s="407"/>
    </row>
    <row r="46" spans="2:16" ht="30" customHeight="1">
      <c r="B46" s="59">
        <v>0.6527777777777778</v>
      </c>
      <c r="C46" s="219" t="s">
        <v>239</v>
      </c>
      <c r="D46" s="172" t="str">
        <f>LOOKUP(C46,'参照'!$A$3:$A$22,'参照'!$B$3:$B$22)</f>
        <v>枚方津田</v>
      </c>
      <c r="E46" s="172" t="s">
        <v>23</v>
      </c>
      <c r="F46" s="172" t="s">
        <v>253</v>
      </c>
      <c r="G46" s="175" t="str">
        <f>LOOKUP(F46,'参照'!$A$3:$A$22,'参照'!$B$3:$B$22)</f>
        <v>寝屋川</v>
      </c>
      <c r="H46" s="172" t="s">
        <v>298</v>
      </c>
      <c r="I46" s="419" t="str">
        <f>LOOKUP(H46,'参照'!$A$3:$A$22,'参照'!$B$3:$B$22)</f>
        <v>門真西</v>
      </c>
      <c r="J46" s="216"/>
      <c r="K46" s="172"/>
      <c r="L46" s="172"/>
      <c r="M46" s="218"/>
      <c r="N46" s="175"/>
      <c r="O46" s="174"/>
      <c r="P46" s="419"/>
    </row>
    <row r="47" spans="2:16" ht="22.5" customHeight="1">
      <c r="B47" s="204" t="s">
        <v>124</v>
      </c>
      <c r="C47" s="277"/>
      <c r="D47" s="284" t="s">
        <v>355</v>
      </c>
      <c r="E47" s="278"/>
      <c r="F47" s="278"/>
      <c r="G47" s="286" t="s">
        <v>360</v>
      </c>
      <c r="H47" s="207"/>
      <c r="I47" s="420"/>
      <c r="J47" s="413"/>
      <c r="K47" s="414"/>
      <c r="L47" s="414"/>
      <c r="M47" s="414"/>
      <c r="N47" s="415"/>
      <c r="O47" s="210"/>
      <c r="P47" s="420"/>
    </row>
    <row r="48" spans="2:16" ht="30" customHeight="1">
      <c r="B48" s="204">
        <v>0.6875</v>
      </c>
      <c r="C48" s="211"/>
      <c r="D48" s="206"/>
      <c r="E48" s="206"/>
      <c r="F48" s="207"/>
      <c r="G48" s="208"/>
      <c r="H48" s="207"/>
      <c r="I48" s="419"/>
      <c r="J48" s="220" t="s">
        <v>250</v>
      </c>
      <c r="K48" s="172" t="str">
        <f>LOOKUP(J48,'参照'!$A$3:$A$22,'参照'!$B$3:$B$22)</f>
        <v>牧野</v>
      </c>
      <c r="L48" s="172" t="s">
        <v>23</v>
      </c>
      <c r="M48" s="172" t="s">
        <v>252</v>
      </c>
      <c r="N48" s="175" t="str">
        <f>LOOKUP(M48,'参照'!$A$3:$A$22,'参照'!$B$3:$B$22)</f>
        <v>枚方</v>
      </c>
      <c r="O48" s="174" t="s">
        <v>256</v>
      </c>
      <c r="P48" s="421" t="str">
        <f>LOOKUP(O48,'参照'!$A$3:$A$22,'参照'!$B$3:$B$22)</f>
        <v>緑風冠</v>
      </c>
    </row>
    <row r="49" spans="2:16" ht="22.5" customHeight="1" thickBot="1">
      <c r="B49" s="201" t="s">
        <v>124</v>
      </c>
      <c r="C49" s="409"/>
      <c r="D49" s="410"/>
      <c r="E49" s="410"/>
      <c r="F49" s="410"/>
      <c r="G49" s="411"/>
      <c r="H49" s="202"/>
      <c r="I49" s="412"/>
      <c r="J49" s="279"/>
      <c r="K49" s="284" t="s">
        <v>358</v>
      </c>
      <c r="L49" s="280"/>
      <c r="M49" s="280"/>
      <c r="N49" s="284" t="s">
        <v>348</v>
      </c>
      <c r="O49" s="201"/>
      <c r="P49" s="395"/>
    </row>
    <row r="50" spans="1:16" ht="31.5" customHeight="1">
      <c r="A50" s="408" t="s">
        <v>341</v>
      </c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</row>
  </sheetData>
  <sheetProtection/>
  <mergeCells count="60">
    <mergeCell ref="I1:K1"/>
    <mergeCell ref="N1:P1"/>
    <mergeCell ref="L2:N2"/>
    <mergeCell ref="C4:G4"/>
    <mergeCell ref="H4:I4"/>
    <mergeCell ref="J4:N4"/>
    <mergeCell ref="O4:P4"/>
    <mergeCell ref="I5:I6"/>
    <mergeCell ref="P5:P6"/>
    <mergeCell ref="P7:P8"/>
    <mergeCell ref="P11:P12"/>
    <mergeCell ref="I19:I20"/>
    <mergeCell ref="P19:P20"/>
    <mergeCell ref="P21:P22"/>
    <mergeCell ref="P23:P24"/>
    <mergeCell ref="I21:I22"/>
    <mergeCell ref="I23:I24"/>
    <mergeCell ref="I7:I8"/>
    <mergeCell ref="I15:I16"/>
    <mergeCell ref="I17:I18"/>
    <mergeCell ref="P17:P18"/>
    <mergeCell ref="P15:P16"/>
    <mergeCell ref="I9:I10"/>
    <mergeCell ref="P9:P10"/>
    <mergeCell ref="I11:I12"/>
    <mergeCell ref="P13:P14"/>
    <mergeCell ref="I13:I14"/>
    <mergeCell ref="P40:P41"/>
    <mergeCell ref="I42:I43"/>
    <mergeCell ref="I38:I39"/>
    <mergeCell ref="I26:K26"/>
    <mergeCell ref="N26:P26"/>
    <mergeCell ref="I40:I41"/>
    <mergeCell ref="J29:N29"/>
    <mergeCell ref="O29:P29"/>
    <mergeCell ref="I30:I31"/>
    <mergeCell ref="P30:P31"/>
    <mergeCell ref="B25:P25"/>
    <mergeCell ref="C29:G29"/>
    <mergeCell ref="H29:I29"/>
    <mergeCell ref="I32:I33"/>
    <mergeCell ref="P32:P33"/>
    <mergeCell ref="L27:N27"/>
    <mergeCell ref="I46:I47"/>
    <mergeCell ref="P42:P43"/>
    <mergeCell ref="P48:P49"/>
    <mergeCell ref="I44:I45"/>
    <mergeCell ref="P44:P45"/>
    <mergeCell ref="J43:N43"/>
    <mergeCell ref="P46:P47"/>
    <mergeCell ref="I34:I35"/>
    <mergeCell ref="P34:P35"/>
    <mergeCell ref="A50:P50"/>
    <mergeCell ref="C49:G49"/>
    <mergeCell ref="I48:I49"/>
    <mergeCell ref="I36:I37"/>
    <mergeCell ref="J39:N39"/>
    <mergeCell ref="J47:N47"/>
    <mergeCell ref="P36:P37"/>
    <mergeCell ref="P38:P39"/>
  </mergeCells>
  <printOptions/>
  <pageMargins left="0.3" right="0.24" top="0.84" bottom="0.53" header="0.23" footer="0.31"/>
  <pageSetup horizontalDpi="600" verticalDpi="600" orientation="portrait" paperSize="9" scale="92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AQ41"/>
  <sheetViews>
    <sheetView view="pageBreakPreview" zoomScale="60" zoomScaleNormal="75" zoomScalePageLayoutView="0" workbookViewId="0" topLeftCell="A13">
      <selection activeCell="D41" sqref="D41"/>
    </sheetView>
  </sheetViews>
  <sheetFormatPr defaultColWidth="9.00390625" defaultRowHeight="13.5"/>
  <cols>
    <col min="1" max="1" width="3.50390625" style="11" customWidth="1"/>
    <col min="2" max="2" width="15.875" style="10" bestFit="1" customWidth="1"/>
    <col min="3" max="17" width="4.50390625" style="10" customWidth="1"/>
    <col min="18" max="23" width="3.75390625" style="10" customWidth="1"/>
    <col min="24" max="25" width="4.125" style="11" customWidth="1"/>
    <col min="26" max="43" width="3.75390625" style="11" customWidth="1"/>
    <col min="44" max="16384" width="9.00390625" style="11" customWidth="1"/>
  </cols>
  <sheetData>
    <row r="2" spans="2:21" ht="51.75" customHeight="1" thickBot="1">
      <c r="B2" s="398" t="s">
        <v>393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</row>
    <row r="3" spans="2:42" ht="30" customHeight="1">
      <c r="B3" s="51" t="s">
        <v>41</v>
      </c>
      <c r="C3" s="399" t="str">
        <f>B4</f>
        <v>長尾</v>
      </c>
      <c r="D3" s="400"/>
      <c r="E3" s="392"/>
      <c r="F3" s="400" t="str">
        <f>B5</f>
        <v>大手前</v>
      </c>
      <c r="G3" s="400"/>
      <c r="H3" s="400"/>
      <c r="I3" s="399" t="str">
        <f>B6</f>
        <v>四條畷</v>
      </c>
      <c r="J3" s="400"/>
      <c r="K3" s="392"/>
      <c r="L3" s="400" t="str">
        <f>B7</f>
        <v>旭</v>
      </c>
      <c r="M3" s="400"/>
      <c r="N3" s="400"/>
      <c r="O3" s="399" t="str">
        <f>B8</f>
        <v>守口東</v>
      </c>
      <c r="P3" s="400"/>
      <c r="Q3" s="391"/>
      <c r="R3" s="71" t="s">
        <v>44</v>
      </c>
      <c r="S3" s="72" t="s">
        <v>45</v>
      </c>
      <c r="T3" s="72" t="s">
        <v>46</v>
      </c>
      <c r="U3" s="73" t="s">
        <v>47</v>
      </c>
      <c r="Z3" s="11">
        <v>1</v>
      </c>
      <c r="AA3" s="11">
        <v>2</v>
      </c>
      <c r="AB3" s="11">
        <v>3</v>
      </c>
      <c r="AC3" s="11">
        <v>4</v>
      </c>
      <c r="AD3" s="11">
        <v>5</v>
      </c>
      <c r="AF3" s="11">
        <v>1</v>
      </c>
      <c r="AG3" s="11">
        <v>2</v>
      </c>
      <c r="AH3" s="11">
        <v>3</v>
      </c>
      <c r="AI3" s="11">
        <v>4</v>
      </c>
      <c r="AJ3" s="11">
        <v>5</v>
      </c>
      <c r="AL3" s="11">
        <v>1</v>
      </c>
      <c r="AM3" s="11">
        <v>2</v>
      </c>
      <c r="AN3" s="11">
        <v>3</v>
      </c>
      <c r="AO3" s="11">
        <v>4</v>
      </c>
      <c r="AP3" s="11">
        <v>5</v>
      </c>
    </row>
    <row r="4" spans="2:42" ht="30" customHeight="1">
      <c r="B4" s="69" t="str">
        <f>'参照'!B3</f>
        <v>長尾</v>
      </c>
      <c r="C4" s="402"/>
      <c r="D4" s="403"/>
      <c r="E4" s="393"/>
      <c r="F4" s="30">
        <v>48</v>
      </c>
      <c r="G4" s="30" t="str">
        <f>IF(F4&gt;H4,"○",IF(F4&lt;H4,"×",IF(F4=H4,"△","")))</f>
        <v>○</v>
      </c>
      <c r="H4" s="30">
        <v>7</v>
      </c>
      <c r="I4" s="29">
        <v>36</v>
      </c>
      <c r="J4" s="30" t="str">
        <f>IF(I4&gt;K4,"○",IF(I4&lt;K4,"×",IF(I4=K4,"△","")))</f>
        <v>○</v>
      </c>
      <c r="K4" s="31">
        <v>14</v>
      </c>
      <c r="L4" s="30">
        <v>44</v>
      </c>
      <c r="M4" s="30" t="str">
        <f>IF(L4&gt;N4,"○",IF(L4&lt;N4,"×",IF(L4=N4,"△","")))</f>
        <v>○</v>
      </c>
      <c r="N4" s="30">
        <v>19</v>
      </c>
      <c r="O4" s="29">
        <v>57</v>
      </c>
      <c r="P4" s="30" t="str">
        <f>IF(O4&gt;Q4,"○",IF(O4&lt;Q4,"×",IF(O4=Q4,"△","")))</f>
        <v>○</v>
      </c>
      <c r="Q4" s="58">
        <v>6</v>
      </c>
      <c r="R4" s="74">
        <f>SUM(Z4:AD4)</f>
        <v>4</v>
      </c>
      <c r="S4" s="75">
        <f>SUM(AF4:AJ4)</f>
        <v>0</v>
      </c>
      <c r="T4" s="75">
        <f>SUM(AL4:AP4)</f>
        <v>0</v>
      </c>
      <c r="U4" s="76">
        <f>RANK(R4,$R$4:$R$8,0)</f>
        <v>1</v>
      </c>
      <c r="Z4" s="11">
        <f>IF(D4="○",1,"")</f>
      </c>
      <c r="AA4" s="11">
        <f>IF(G4="○",1,"")</f>
        <v>1</v>
      </c>
      <c r="AB4" s="11">
        <f>IF(J4="○",1,"")</f>
        <v>1</v>
      </c>
      <c r="AC4" s="11">
        <f>IF(M4="○",1,"")</f>
        <v>1</v>
      </c>
      <c r="AD4" s="11">
        <f>IF(P4="○",1,"")</f>
        <v>1</v>
      </c>
      <c r="AF4" s="11">
        <f>IF(D4="×",1,"")</f>
      </c>
      <c r="AG4" s="11">
        <f>IF(G4="×",1,"")</f>
      </c>
      <c r="AH4" s="11">
        <f>IF(J4="×",1,"")</f>
      </c>
      <c r="AI4" s="11">
        <f>IF(M4="×",1,"")</f>
      </c>
      <c r="AJ4" s="11">
        <f>IF(P4="×",1,"")</f>
      </c>
      <c r="AL4" s="11">
        <f>IF(D4="△",1,"")</f>
      </c>
      <c r="AM4" s="11">
        <f>IF(G4="△",1,"")</f>
      </c>
      <c r="AN4" s="11">
        <f>IF(J4="△",1,"")</f>
      </c>
      <c r="AO4" s="11">
        <f>IF(M4="△",1,"")</f>
      </c>
      <c r="AP4" s="11">
        <f>IF(P4="△",1,"")</f>
      </c>
    </row>
    <row r="5" spans="2:42" ht="30" customHeight="1">
      <c r="B5" s="69" t="str">
        <f>'参照'!B4</f>
        <v>大手前</v>
      </c>
      <c r="C5" s="29">
        <v>7</v>
      </c>
      <c r="D5" s="30" t="str">
        <f>IF(C5&gt;E5,"○",IF(C5&lt;E5,"×",IF(C5=E5,"△","")))</f>
        <v>×</v>
      </c>
      <c r="E5" s="31">
        <v>48</v>
      </c>
      <c r="F5" s="403"/>
      <c r="G5" s="403"/>
      <c r="H5" s="403"/>
      <c r="I5" s="29">
        <v>30</v>
      </c>
      <c r="J5" s="30" t="str">
        <f>IF(I5&gt;K5,"○",IF(I5&lt;K5,"×",IF(I5=K5,"△","")))</f>
        <v>×</v>
      </c>
      <c r="K5" s="31">
        <v>38</v>
      </c>
      <c r="L5" s="30">
        <v>21</v>
      </c>
      <c r="M5" s="30" t="str">
        <f>IF(L5&gt;N5,"○",IF(L5&lt;N5,"×",IF(L5=N5,"△","")))</f>
        <v>×</v>
      </c>
      <c r="N5" s="30">
        <v>25</v>
      </c>
      <c r="O5" s="29">
        <v>33</v>
      </c>
      <c r="P5" s="30" t="str">
        <f>IF(O5&gt;Q5,"○",IF(O5&lt;Q5,"×",IF(O5=Q5,"△","")))</f>
        <v>○</v>
      </c>
      <c r="Q5" s="58">
        <v>19</v>
      </c>
      <c r="R5" s="74">
        <f>SUM(Z5:AD5)</f>
        <v>1</v>
      </c>
      <c r="S5" s="75">
        <f>SUM(AF5:AJ5)</f>
        <v>3</v>
      </c>
      <c r="T5" s="75">
        <f>SUM(AL5:AP5)</f>
        <v>0</v>
      </c>
      <c r="U5" s="76">
        <f>RANK(R5,$R$4:$R$8,0)</f>
        <v>4</v>
      </c>
      <c r="Z5" s="11">
        <f>IF(D5="○",1,"")</f>
      </c>
      <c r="AA5" s="11">
        <f>IF(G5="○",1,"")</f>
      </c>
      <c r="AB5" s="11">
        <f>IF(J5="○",1,"")</f>
      </c>
      <c r="AC5" s="11">
        <f>IF(M5="○",1,"")</f>
      </c>
      <c r="AD5" s="11">
        <f>IF(P5="○",1,"")</f>
        <v>1</v>
      </c>
      <c r="AF5" s="11">
        <f>IF(D5="×",1,"")</f>
        <v>1</v>
      </c>
      <c r="AG5" s="11">
        <f>IF(G5="×",1,"")</f>
      </c>
      <c r="AH5" s="11">
        <f>IF(J5="×",1,"")</f>
        <v>1</v>
      </c>
      <c r="AI5" s="11">
        <f>IF(M5="×",1,"")</f>
        <v>1</v>
      </c>
      <c r="AJ5" s="11">
        <f>IF(P5="×",1,"")</f>
      </c>
      <c r="AL5" s="11">
        <f>IF(D5="△",1,"")</f>
      </c>
      <c r="AM5" s="11">
        <f>IF(G5="△",1,"")</f>
      </c>
      <c r="AN5" s="11">
        <f>IF(J5="△",1,"")</f>
      </c>
      <c r="AO5" s="11">
        <f>IF(M5="△",1,"")</f>
      </c>
      <c r="AP5" s="11">
        <f>IF(P5="△",1,"")</f>
      </c>
    </row>
    <row r="6" spans="2:42" ht="30" customHeight="1">
      <c r="B6" s="69" t="str">
        <f>'参照'!B5</f>
        <v>四條畷</v>
      </c>
      <c r="C6" s="29">
        <v>14</v>
      </c>
      <c r="D6" s="30" t="str">
        <f>IF(C6&gt;E6,"○",IF(C6&lt;E6,"×",IF(C6=E6,"△","")))</f>
        <v>×</v>
      </c>
      <c r="E6" s="31">
        <v>36</v>
      </c>
      <c r="F6" s="30">
        <v>38</v>
      </c>
      <c r="G6" s="30" t="str">
        <f>IF(F6&gt;H6,"○",IF(F6&lt;H6,"×",IF(F6=H6,"△","")))</f>
        <v>○</v>
      </c>
      <c r="H6" s="30">
        <v>30</v>
      </c>
      <c r="I6" s="402"/>
      <c r="J6" s="403"/>
      <c r="K6" s="393"/>
      <c r="L6" s="30">
        <v>16</v>
      </c>
      <c r="M6" s="30" t="str">
        <f>IF(L6&gt;N6,"○",IF(L6&lt;N6,"×",IF(L6=N6,"△","")))</f>
        <v>×</v>
      </c>
      <c r="N6" s="30">
        <v>25</v>
      </c>
      <c r="O6" s="29">
        <v>51</v>
      </c>
      <c r="P6" s="30" t="str">
        <f>IF(O6&gt;Q6,"○",IF(O6&lt;Q6,"×",IF(O6=Q6,"△","")))</f>
        <v>○</v>
      </c>
      <c r="Q6" s="58">
        <v>17</v>
      </c>
      <c r="R6" s="74">
        <f>SUM(Z6:AD6)</f>
        <v>2</v>
      </c>
      <c r="S6" s="75">
        <f>SUM(AF6:AJ6)</f>
        <v>2</v>
      </c>
      <c r="T6" s="75">
        <f>SUM(AL6:AP6)</f>
        <v>0</v>
      </c>
      <c r="U6" s="76">
        <f>RANK(R6,$R$4:$R$8,0)</f>
        <v>3</v>
      </c>
      <c r="Z6" s="11">
        <f>IF(D6="○",1,"")</f>
      </c>
      <c r="AA6" s="11">
        <f>IF(G6="○",1,"")</f>
        <v>1</v>
      </c>
      <c r="AB6" s="11">
        <f>IF(J6="○",1,"")</f>
      </c>
      <c r="AC6" s="11">
        <f>IF(M6="○",1,"")</f>
      </c>
      <c r="AD6" s="11">
        <f>IF(P6="○",1,"")</f>
        <v>1</v>
      </c>
      <c r="AF6" s="11">
        <f>IF(D6="×",1,"")</f>
        <v>1</v>
      </c>
      <c r="AG6" s="11">
        <f>IF(G6="×",1,"")</f>
      </c>
      <c r="AH6" s="11">
        <f>IF(J6="×",1,"")</f>
      </c>
      <c r="AI6" s="11">
        <f>IF(M6="×",1,"")</f>
        <v>1</v>
      </c>
      <c r="AJ6" s="11">
        <f>IF(P6="×",1,"")</f>
      </c>
      <c r="AL6" s="11">
        <f>IF(D6="△",1,"")</f>
      </c>
      <c r="AM6" s="11">
        <f>IF(G6="△",1,"")</f>
      </c>
      <c r="AN6" s="11">
        <f>IF(J6="△",1,"")</f>
      </c>
      <c r="AO6" s="11">
        <f>IF(M6="△",1,"")</f>
      </c>
      <c r="AP6" s="11">
        <f>IF(P6="△",1,"")</f>
      </c>
    </row>
    <row r="7" spans="2:42" ht="30" customHeight="1">
      <c r="B7" s="69" t="str">
        <f>'参照'!B6</f>
        <v>旭</v>
      </c>
      <c r="C7" s="29">
        <v>19</v>
      </c>
      <c r="D7" s="30" t="str">
        <f>IF(C7&gt;E7,"○",IF(C7&lt;E7,"×",IF(C7=E7,"△","")))</f>
        <v>×</v>
      </c>
      <c r="E7" s="31">
        <v>44</v>
      </c>
      <c r="F7" s="30">
        <v>25</v>
      </c>
      <c r="G7" s="30" t="str">
        <f>IF(F7&gt;H7,"○",IF(F7&lt;H7,"×",IF(F7=H7,"△","")))</f>
        <v>○</v>
      </c>
      <c r="H7" s="30">
        <v>21</v>
      </c>
      <c r="I7" s="29">
        <v>25</v>
      </c>
      <c r="J7" s="30" t="str">
        <f>IF(I7&gt;K7,"○",IF(I7&lt;K7,"×",IF(I7=K7,"△","")))</f>
        <v>○</v>
      </c>
      <c r="K7" s="31">
        <v>16</v>
      </c>
      <c r="L7" s="403"/>
      <c r="M7" s="403"/>
      <c r="N7" s="403"/>
      <c r="O7" s="29">
        <v>38</v>
      </c>
      <c r="P7" s="30" t="str">
        <f>IF(O7&gt;Q7,"○",IF(O7&lt;Q7,"×",IF(O7=Q7,"△","")))</f>
        <v>○</v>
      </c>
      <c r="Q7" s="58">
        <v>17</v>
      </c>
      <c r="R7" s="74">
        <f>SUM(Z7:AD7)</f>
        <v>3</v>
      </c>
      <c r="S7" s="75">
        <f>SUM(AF7:AJ7)</f>
        <v>1</v>
      </c>
      <c r="T7" s="75">
        <f>SUM(AL7:AP7)</f>
        <v>0</v>
      </c>
      <c r="U7" s="76">
        <f>RANK(R7,$R$4:$R$8,0)</f>
        <v>2</v>
      </c>
      <c r="Z7" s="11">
        <f>IF(D7="○",1,"")</f>
      </c>
      <c r="AA7" s="11">
        <f>IF(G7="○",1,"")</f>
        <v>1</v>
      </c>
      <c r="AB7" s="11">
        <f>IF(J7="○",1,"")</f>
        <v>1</v>
      </c>
      <c r="AC7" s="11">
        <f>IF(M7="○",1,"")</f>
      </c>
      <c r="AD7" s="11">
        <f>IF(P7="○",1,"")</f>
        <v>1</v>
      </c>
      <c r="AF7" s="11">
        <f>IF(D7="×",1,"")</f>
        <v>1</v>
      </c>
      <c r="AG7" s="11">
        <f>IF(G7="×",1,"")</f>
      </c>
      <c r="AH7" s="11">
        <f>IF(J7="×",1,"")</f>
      </c>
      <c r="AI7" s="11">
        <f>IF(M7="×",1,"")</f>
      </c>
      <c r="AJ7" s="11">
        <f>IF(P7="×",1,"")</f>
      </c>
      <c r="AL7" s="11">
        <f>IF(D7="△",1,"")</f>
      </c>
      <c r="AM7" s="11">
        <f>IF(G7="△",1,"")</f>
      </c>
      <c r="AN7" s="11">
        <f>IF(J7="△",1,"")</f>
      </c>
      <c r="AO7" s="11">
        <f>IF(M7="△",1,"")</f>
      </c>
      <c r="AP7" s="11">
        <f>IF(P7="△",1,"")</f>
      </c>
    </row>
    <row r="8" spans="2:42" ht="30" customHeight="1" thickBot="1">
      <c r="B8" s="70" t="str">
        <f>'参照'!B7</f>
        <v>守口東</v>
      </c>
      <c r="C8" s="37">
        <v>6</v>
      </c>
      <c r="D8" s="38" t="str">
        <f>IF(C8&gt;E8,"○",IF(C8&lt;E8,"×",IF(C8=E8,"△","")))</f>
        <v>×</v>
      </c>
      <c r="E8" s="39">
        <v>57</v>
      </c>
      <c r="F8" s="38">
        <v>19</v>
      </c>
      <c r="G8" s="38" t="str">
        <f>IF(F8&gt;H8,"○",IF(F8&lt;H8,"×",IF(F8=H8,"△","")))</f>
        <v>×</v>
      </c>
      <c r="H8" s="38">
        <v>33</v>
      </c>
      <c r="I8" s="37">
        <v>17</v>
      </c>
      <c r="J8" s="38" t="str">
        <f>IF(I8&gt;K8,"○",IF(I8&lt;K8,"×",IF(I8=K8,"△","")))</f>
        <v>×</v>
      </c>
      <c r="K8" s="39">
        <v>51</v>
      </c>
      <c r="L8" s="38">
        <v>17</v>
      </c>
      <c r="M8" s="38" t="str">
        <f>IF(L8&gt;N8,"○",IF(L8&lt;N8,"×",IF(L8=N8,"△","")))</f>
        <v>×</v>
      </c>
      <c r="N8" s="38">
        <v>38</v>
      </c>
      <c r="O8" s="404"/>
      <c r="P8" s="405"/>
      <c r="Q8" s="406"/>
      <c r="R8" s="77">
        <f>SUM(Z8:AD8)</f>
        <v>0</v>
      </c>
      <c r="S8" s="78">
        <f>SUM(AF8:AJ8)</f>
        <v>4</v>
      </c>
      <c r="T8" s="78">
        <f>SUM(AL8:AP8)</f>
        <v>0</v>
      </c>
      <c r="U8" s="79">
        <f>RANK(R8,$R$4:$R$8,0)</f>
        <v>5</v>
      </c>
      <c r="Z8" s="11">
        <f>IF(D8="○",1,"")</f>
      </c>
      <c r="AA8" s="11">
        <f>IF(G8="○",1,"")</f>
      </c>
      <c r="AB8" s="11">
        <f>IF(J8="○",1,"")</f>
      </c>
      <c r="AC8" s="11">
        <f>IF(M8="○",1,"")</f>
      </c>
      <c r="AD8" s="11">
        <f>IF(P8="○",1,"")</f>
      </c>
      <c r="AF8" s="11">
        <f>IF(D8="×",1,"")</f>
        <v>1</v>
      </c>
      <c r="AG8" s="11">
        <f>IF(G8="×",1,"")</f>
        <v>1</v>
      </c>
      <c r="AH8" s="11">
        <f>IF(J8="×",1,"")</f>
        <v>1</v>
      </c>
      <c r="AI8" s="11">
        <f>IF(M8="×",1,"")</f>
        <v>1</v>
      </c>
      <c r="AJ8" s="11">
        <f>IF(P8="×",1,"")</f>
      </c>
      <c r="AL8" s="11">
        <f>IF(D8="△",1,"")</f>
      </c>
      <c r="AM8" s="11">
        <f>IF(G8="△",1,"")</f>
      </c>
      <c r="AN8" s="11">
        <f>IF(J8="△",1,"")</f>
      </c>
      <c r="AO8" s="11">
        <f>IF(M8="△",1,"")</f>
      </c>
      <c r="AP8" s="11">
        <f>IF(P8="△",1,"")</f>
      </c>
    </row>
    <row r="10" ht="14.25" thickBot="1"/>
    <row r="11" spans="2:42" ht="30" customHeight="1">
      <c r="B11" s="51" t="s">
        <v>42</v>
      </c>
      <c r="C11" s="399" t="str">
        <f>B12</f>
        <v>市岡</v>
      </c>
      <c r="D11" s="400"/>
      <c r="E11" s="400"/>
      <c r="F11" s="399" t="str">
        <f>B13</f>
        <v>門真なみはや</v>
      </c>
      <c r="G11" s="400"/>
      <c r="H11" s="400"/>
      <c r="I11" s="399" t="str">
        <f>B14</f>
        <v>門真西</v>
      </c>
      <c r="J11" s="400"/>
      <c r="K11" s="400"/>
      <c r="L11" s="399" t="str">
        <f>B15</f>
        <v>緑風冠</v>
      </c>
      <c r="M11" s="400"/>
      <c r="N11" s="400"/>
      <c r="O11" s="399" t="str">
        <f>B16</f>
        <v>大正</v>
      </c>
      <c r="P11" s="400"/>
      <c r="Q11" s="391"/>
      <c r="R11" s="71" t="s">
        <v>44</v>
      </c>
      <c r="S11" s="72" t="s">
        <v>45</v>
      </c>
      <c r="T11" s="72" t="s">
        <v>46</v>
      </c>
      <c r="U11" s="73" t="s">
        <v>47</v>
      </c>
      <c r="Z11" s="11">
        <v>1</v>
      </c>
      <c r="AA11" s="11">
        <v>2</v>
      </c>
      <c r="AB11" s="11">
        <v>3</v>
      </c>
      <c r="AC11" s="11">
        <v>4</v>
      </c>
      <c r="AD11" s="11">
        <v>5</v>
      </c>
      <c r="AF11" s="11">
        <v>1</v>
      </c>
      <c r="AG11" s="11">
        <v>2</v>
      </c>
      <c r="AH11" s="11">
        <v>3</v>
      </c>
      <c r="AI11" s="11">
        <v>4</v>
      </c>
      <c r="AJ11" s="11">
        <v>5</v>
      </c>
      <c r="AL11" s="11">
        <v>1</v>
      </c>
      <c r="AM11" s="11">
        <v>2</v>
      </c>
      <c r="AN11" s="11">
        <v>3</v>
      </c>
      <c r="AO11" s="11">
        <v>4</v>
      </c>
      <c r="AP11" s="11">
        <v>5</v>
      </c>
    </row>
    <row r="12" spans="2:42" ht="30" customHeight="1">
      <c r="B12" s="69" t="str">
        <f>'参照'!B8</f>
        <v>市岡</v>
      </c>
      <c r="C12" s="402"/>
      <c r="D12" s="403"/>
      <c r="E12" s="403"/>
      <c r="F12" s="29">
        <v>49</v>
      </c>
      <c r="G12" s="30" t="str">
        <f>IF(F12&gt;H12,"○",IF(F12&lt;H12,"×",IF(F12=H12,"△","")))</f>
        <v>○</v>
      </c>
      <c r="H12" s="30">
        <v>19</v>
      </c>
      <c r="I12" s="29">
        <v>28</v>
      </c>
      <c r="J12" s="30" t="str">
        <f>IF(I12&gt;K12,"○",IF(I12&lt;K12,"×",IF(I12=K12,"△","")))</f>
        <v>×</v>
      </c>
      <c r="K12" s="30">
        <v>47</v>
      </c>
      <c r="L12" s="29">
        <v>47</v>
      </c>
      <c r="M12" s="30" t="str">
        <f>IF(L12&gt;N12,"○",IF(L12&lt;N12,"×",IF(L12=N12,"△","")))</f>
        <v>○</v>
      </c>
      <c r="N12" s="30">
        <v>11</v>
      </c>
      <c r="O12" s="29">
        <v>20</v>
      </c>
      <c r="P12" s="30" t="str">
        <f>IF(O12&gt;Q12,"○",IF(O12&lt;Q12,"×",IF(O12=Q12,"△","")))</f>
        <v>○</v>
      </c>
      <c r="Q12" s="58">
        <v>0</v>
      </c>
      <c r="R12" s="74">
        <f>SUM(Z12:AD12)</f>
        <v>3</v>
      </c>
      <c r="S12" s="75">
        <f>SUM(AF12:AJ12)</f>
        <v>1</v>
      </c>
      <c r="T12" s="75">
        <f>SUM(AL12:AP12)</f>
        <v>0</v>
      </c>
      <c r="U12" s="76">
        <f>RANK(R12,$R$12:$R$16,0)</f>
        <v>2</v>
      </c>
      <c r="Z12" s="11">
        <f>IF(D12="○",1,"")</f>
      </c>
      <c r="AA12" s="11">
        <f>IF(G12="○",1,"")</f>
        <v>1</v>
      </c>
      <c r="AB12" s="11">
        <f>IF(J12="○",1,"")</f>
      </c>
      <c r="AC12" s="11">
        <f>IF(M12="○",1,"")</f>
        <v>1</v>
      </c>
      <c r="AD12" s="11">
        <f>IF(P12="○",1,"")</f>
        <v>1</v>
      </c>
      <c r="AF12" s="11">
        <f>IF(D12="×",1,"")</f>
      </c>
      <c r="AG12" s="11">
        <f>IF(G12="×",1,"")</f>
      </c>
      <c r="AH12" s="11">
        <f>IF(J12="×",1,"")</f>
        <v>1</v>
      </c>
      <c r="AI12" s="11">
        <f>IF(M12="×",1,"")</f>
      </c>
      <c r="AJ12" s="11">
        <f>IF(P12="×",1,"")</f>
      </c>
      <c r="AL12" s="11">
        <f>IF(D12="△",1,"")</f>
      </c>
      <c r="AM12" s="11">
        <f>IF(G12="△",1,"")</f>
      </c>
      <c r="AN12" s="11">
        <f>IF(J12="△",1,"")</f>
      </c>
      <c r="AO12" s="11">
        <f>IF(M12="△",1,"")</f>
      </c>
      <c r="AP12" s="11">
        <f>IF(P12="△",1,"")</f>
      </c>
    </row>
    <row r="13" spans="2:42" ht="30" customHeight="1">
      <c r="B13" s="69" t="str">
        <f>'参照'!B9</f>
        <v>門真なみはや</v>
      </c>
      <c r="C13" s="29">
        <v>19</v>
      </c>
      <c r="D13" s="30" t="str">
        <f>IF(C13&gt;E13,"○",IF(C13&lt;E13,"×",IF(C13=E13,"△","")))</f>
        <v>×</v>
      </c>
      <c r="E13" s="30">
        <v>49</v>
      </c>
      <c r="F13" s="402"/>
      <c r="G13" s="403"/>
      <c r="H13" s="403"/>
      <c r="I13" s="29">
        <v>17</v>
      </c>
      <c r="J13" s="30" t="str">
        <f>IF(I13&gt;K13,"○",IF(I13&lt;K13,"×",IF(I13=K13,"△","")))</f>
        <v>×</v>
      </c>
      <c r="K13" s="30">
        <v>31</v>
      </c>
      <c r="L13" s="29">
        <v>22</v>
      </c>
      <c r="M13" s="30" t="str">
        <f>IF(L13&gt;N13,"○",IF(L13&lt;N13,"×",IF(L13=N13,"△","")))</f>
        <v>×</v>
      </c>
      <c r="N13" s="30">
        <v>24</v>
      </c>
      <c r="O13" s="29">
        <v>20</v>
      </c>
      <c r="P13" s="30" t="str">
        <f>IF(O13&gt;Q13,"○",IF(O13&lt;Q13,"×",IF(O13=Q13,"△","")))</f>
        <v>○</v>
      </c>
      <c r="Q13" s="58">
        <v>0</v>
      </c>
      <c r="R13" s="74">
        <f>SUM(Z13:AD13)</f>
        <v>1</v>
      </c>
      <c r="S13" s="75">
        <f>SUM(AF13:AJ13)</f>
        <v>3</v>
      </c>
      <c r="T13" s="75">
        <f>SUM(AL13:AP13)</f>
        <v>0</v>
      </c>
      <c r="U13" s="76">
        <f>RANK(R13,$R$12:$R$16,0)</f>
        <v>4</v>
      </c>
      <c r="Z13" s="11">
        <f>IF(D13="○",1,"")</f>
      </c>
      <c r="AA13" s="11">
        <f>IF(G13="○",1,"")</f>
      </c>
      <c r="AB13" s="11">
        <f>IF(J13="○",1,"")</f>
      </c>
      <c r="AC13" s="11">
        <f>IF(M13="○",1,"")</f>
      </c>
      <c r="AD13" s="11">
        <f>IF(P13="○",1,"")</f>
        <v>1</v>
      </c>
      <c r="AF13" s="11">
        <f>IF(D13="×",1,"")</f>
        <v>1</v>
      </c>
      <c r="AG13" s="11">
        <f>IF(G13="×",1,"")</f>
      </c>
      <c r="AH13" s="11">
        <f>IF(J13="×",1,"")</f>
        <v>1</v>
      </c>
      <c r="AI13" s="11">
        <f>IF(M13="×",1,"")</f>
        <v>1</v>
      </c>
      <c r="AJ13" s="11">
        <f>IF(P13="×",1,"")</f>
      </c>
      <c r="AL13" s="11">
        <f>IF(D13="△",1,"")</f>
      </c>
      <c r="AM13" s="11">
        <f>IF(G13="△",1,"")</f>
      </c>
      <c r="AN13" s="11">
        <f>IF(J13="△",1,"")</f>
      </c>
      <c r="AO13" s="11">
        <f>IF(M13="△",1,"")</f>
      </c>
      <c r="AP13" s="11">
        <f>IF(P13="△",1,"")</f>
      </c>
    </row>
    <row r="14" spans="2:42" ht="30" customHeight="1">
      <c r="B14" s="69" t="str">
        <f>'参照'!B10</f>
        <v>門真西</v>
      </c>
      <c r="C14" s="29">
        <v>47</v>
      </c>
      <c r="D14" s="30" t="str">
        <f>IF(C14&gt;E14,"○",IF(C14&lt;E14,"×",IF(C14=E14,"△","")))</f>
        <v>○</v>
      </c>
      <c r="E14" s="30">
        <v>28</v>
      </c>
      <c r="F14" s="29">
        <v>31</v>
      </c>
      <c r="G14" s="30" t="str">
        <f>IF(F14&gt;H14,"○",IF(F14&lt;H14,"×",IF(F14=H14,"△","")))</f>
        <v>○</v>
      </c>
      <c r="H14" s="30">
        <v>17</v>
      </c>
      <c r="I14" s="402"/>
      <c r="J14" s="403"/>
      <c r="K14" s="403"/>
      <c r="L14" s="29">
        <v>59</v>
      </c>
      <c r="M14" s="30" t="str">
        <f>IF(L14&gt;N14,"○",IF(L14&lt;N14,"×",IF(L14=N14,"△","")))</f>
        <v>○</v>
      </c>
      <c r="N14" s="30">
        <v>8</v>
      </c>
      <c r="O14" s="29">
        <v>20</v>
      </c>
      <c r="P14" s="30" t="str">
        <f>IF(O14&gt;Q14,"○",IF(O14&lt;Q14,"×",IF(O14=Q14,"△","")))</f>
        <v>○</v>
      </c>
      <c r="Q14" s="58">
        <v>0</v>
      </c>
      <c r="R14" s="74">
        <f>SUM(Z14:AD14)</f>
        <v>4</v>
      </c>
      <c r="S14" s="75">
        <f>SUM(AF14:AJ14)</f>
        <v>0</v>
      </c>
      <c r="T14" s="75">
        <f>SUM(AL14:AP14)</f>
        <v>0</v>
      </c>
      <c r="U14" s="76">
        <f>RANK(R14,$R$12:$R$16,0)</f>
        <v>1</v>
      </c>
      <c r="Z14" s="11">
        <f>IF(D14="○",1,"")</f>
        <v>1</v>
      </c>
      <c r="AA14" s="11">
        <f>IF(G14="○",1,"")</f>
        <v>1</v>
      </c>
      <c r="AB14" s="11">
        <f>IF(J14="○",1,"")</f>
      </c>
      <c r="AC14" s="11">
        <f>IF(M14="○",1,"")</f>
        <v>1</v>
      </c>
      <c r="AD14" s="11">
        <f>IF(P14="○",1,"")</f>
        <v>1</v>
      </c>
      <c r="AF14" s="11">
        <f>IF(D14="×",1,"")</f>
      </c>
      <c r="AG14" s="11">
        <f>IF(G14="×",1,"")</f>
      </c>
      <c r="AH14" s="11">
        <f>IF(J14="×",1,"")</f>
      </c>
      <c r="AI14" s="11">
        <f>IF(M14="×",1,"")</f>
      </c>
      <c r="AJ14" s="11">
        <f>IF(P14="×",1,"")</f>
      </c>
      <c r="AL14" s="11">
        <f>IF(D14="△",1,"")</f>
      </c>
      <c r="AM14" s="11">
        <f>IF(G14="△",1,"")</f>
      </c>
      <c r="AN14" s="11">
        <f>IF(J14="△",1,"")</f>
      </c>
      <c r="AO14" s="11">
        <f>IF(M14="△",1,"")</f>
      </c>
      <c r="AP14" s="11">
        <f>IF(P14="△",1,"")</f>
      </c>
    </row>
    <row r="15" spans="2:42" ht="30" customHeight="1">
      <c r="B15" s="69" t="str">
        <f>'参照'!B11</f>
        <v>緑風冠</v>
      </c>
      <c r="C15" s="29">
        <v>11</v>
      </c>
      <c r="D15" s="30" t="str">
        <f>IF(C15&gt;E15,"○",IF(C15&lt;E15,"×",IF(C15=E15,"△","")))</f>
        <v>×</v>
      </c>
      <c r="E15" s="30">
        <v>47</v>
      </c>
      <c r="F15" s="29">
        <v>24</v>
      </c>
      <c r="G15" s="30" t="str">
        <f>IF(F15&gt;H15,"○",IF(F15&lt;H15,"×",IF(F15=H15,"△","")))</f>
        <v>○</v>
      </c>
      <c r="H15" s="30">
        <v>22</v>
      </c>
      <c r="I15" s="29">
        <v>8</v>
      </c>
      <c r="J15" s="30" t="str">
        <f>IF(I15&gt;K15,"○",IF(I15&lt;K15,"×",IF(I15=K15,"△","")))</f>
        <v>×</v>
      </c>
      <c r="K15" s="30">
        <v>59</v>
      </c>
      <c r="L15" s="402"/>
      <c r="M15" s="403"/>
      <c r="N15" s="403"/>
      <c r="O15" s="29">
        <v>20</v>
      </c>
      <c r="P15" s="30" t="str">
        <f>IF(O15&gt;Q15,"○",IF(O15&lt;Q15,"×",IF(O15=Q15,"△","")))</f>
        <v>○</v>
      </c>
      <c r="Q15" s="58">
        <v>0</v>
      </c>
      <c r="R15" s="74">
        <f>SUM(Z15:AD15)</f>
        <v>2</v>
      </c>
      <c r="S15" s="75">
        <f>SUM(AF15:AJ15)</f>
        <v>2</v>
      </c>
      <c r="T15" s="75">
        <f>SUM(AL15:AP15)</f>
        <v>0</v>
      </c>
      <c r="U15" s="76">
        <f>RANK(R15,$R$12:$R$16,0)</f>
        <v>3</v>
      </c>
      <c r="Z15" s="11">
        <f>IF(D15="○",1,"")</f>
      </c>
      <c r="AA15" s="11">
        <f>IF(G15="○",1,"")</f>
        <v>1</v>
      </c>
      <c r="AB15" s="11">
        <f>IF(J15="○",1,"")</f>
      </c>
      <c r="AC15" s="11">
        <f>IF(M15="○",1,"")</f>
      </c>
      <c r="AD15" s="11">
        <f>IF(P15="○",1,"")</f>
        <v>1</v>
      </c>
      <c r="AF15" s="11">
        <f>IF(D15="×",1,"")</f>
        <v>1</v>
      </c>
      <c r="AG15" s="11">
        <f>IF(G15="×",1,"")</f>
      </c>
      <c r="AH15" s="11">
        <f>IF(J15="×",1,"")</f>
        <v>1</v>
      </c>
      <c r="AI15" s="11">
        <f>IF(M15="×",1,"")</f>
      </c>
      <c r="AJ15" s="11">
        <f>IF(P15="×",1,"")</f>
      </c>
      <c r="AL15" s="11">
        <f>IF(D15="△",1,"")</f>
      </c>
      <c r="AM15" s="11">
        <f>IF(G15="△",1,"")</f>
      </c>
      <c r="AN15" s="11">
        <f>IF(J15="△",1,"")</f>
      </c>
      <c r="AO15" s="11">
        <f>IF(M15="△",1,"")</f>
      </c>
      <c r="AP15" s="11">
        <f>IF(P15="△",1,"")</f>
      </c>
    </row>
    <row r="16" spans="2:42" ht="30" customHeight="1" thickBot="1">
      <c r="B16" s="70" t="str">
        <f>'参照'!B12</f>
        <v>大正</v>
      </c>
      <c r="C16" s="37">
        <v>0</v>
      </c>
      <c r="D16" s="38" t="str">
        <f>IF(C16&gt;E16,"○",IF(C16&lt;E16,"×",IF(C16=E16,"△","")))</f>
        <v>×</v>
      </c>
      <c r="E16" s="38">
        <v>20</v>
      </c>
      <c r="F16" s="37">
        <v>0</v>
      </c>
      <c r="G16" s="38" t="str">
        <f>IF(F16&gt;H16,"○",IF(F16&lt;H16,"×",IF(F16=H16,"△","")))</f>
        <v>×</v>
      </c>
      <c r="H16" s="38">
        <v>20</v>
      </c>
      <c r="I16" s="37">
        <v>0</v>
      </c>
      <c r="J16" s="38" t="str">
        <f>IF(I16&gt;K16,"○",IF(I16&lt;K16,"×",IF(I16=K16,"△","")))</f>
        <v>×</v>
      </c>
      <c r="K16" s="38">
        <v>20</v>
      </c>
      <c r="L16" s="37">
        <v>0</v>
      </c>
      <c r="M16" s="38" t="str">
        <f>IF(L16&gt;N16,"○",IF(L16&lt;N16,"×",IF(L16=N16,"△","")))</f>
        <v>×</v>
      </c>
      <c r="N16" s="38">
        <v>20</v>
      </c>
      <c r="O16" s="404"/>
      <c r="P16" s="405"/>
      <c r="Q16" s="406"/>
      <c r="R16" s="77">
        <f>SUM(Z16:AD16)</f>
        <v>0</v>
      </c>
      <c r="S16" s="78">
        <f>SUM(AF16:AJ16)</f>
        <v>4</v>
      </c>
      <c r="T16" s="78">
        <f>SUM(AL16:AP16)</f>
        <v>0</v>
      </c>
      <c r="U16" s="79">
        <f>RANK(R16,$R$12:$R$16,0)</f>
        <v>5</v>
      </c>
      <c r="Z16" s="11">
        <f>IF(D16="○",1,"")</f>
      </c>
      <c r="AA16" s="11">
        <f>IF(G16="○",1,"")</f>
      </c>
      <c r="AB16" s="11">
        <f>IF(J16="○",1,"")</f>
      </c>
      <c r="AC16" s="11">
        <f>IF(M16="○",1,"")</f>
      </c>
      <c r="AD16" s="11">
        <f>IF(P16="○",1,"")</f>
      </c>
      <c r="AF16" s="11">
        <f>IF(D16="×",1,"")</f>
        <v>1</v>
      </c>
      <c r="AG16" s="11">
        <f>IF(G16="×",1,"")</f>
        <v>1</v>
      </c>
      <c r="AH16" s="11">
        <f>IF(J16="×",1,"")</f>
        <v>1</v>
      </c>
      <c r="AI16" s="11">
        <f>IF(M16="×",1,"")</f>
        <v>1</v>
      </c>
      <c r="AJ16" s="11">
        <f>IF(P16="×",1,"")</f>
      </c>
      <c r="AL16" s="11">
        <f>IF(D16="△",1,"")</f>
      </c>
      <c r="AM16" s="11">
        <f>IF(G16="△",1,"")</f>
      </c>
      <c r="AN16" s="11">
        <f>IF(J16="△",1,"")</f>
      </c>
      <c r="AO16" s="11">
        <f>IF(M16="△",1,"")</f>
      </c>
      <c r="AP16" s="11">
        <f>IF(P16="△",1,"")</f>
      </c>
    </row>
    <row r="18" ht="14.25" thickBot="1"/>
    <row r="19" spans="2:42" ht="30" customHeight="1">
      <c r="B19" s="51" t="s">
        <v>43</v>
      </c>
      <c r="C19" s="399" t="str">
        <f>B20</f>
        <v>枚方津田</v>
      </c>
      <c r="D19" s="400"/>
      <c r="E19" s="400"/>
      <c r="F19" s="399" t="str">
        <f>B21</f>
        <v>寝屋川</v>
      </c>
      <c r="G19" s="400"/>
      <c r="H19" s="392"/>
      <c r="I19" s="399" t="str">
        <f>B22</f>
        <v>牧野</v>
      </c>
      <c r="J19" s="400"/>
      <c r="K19" s="400"/>
      <c r="L19" s="399" t="str">
        <f>B23</f>
        <v>枚方</v>
      </c>
      <c r="M19" s="400"/>
      <c r="N19" s="400"/>
      <c r="O19" s="399" t="str">
        <f>B24</f>
        <v>泉尾</v>
      </c>
      <c r="P19" s="400"/>
      <c r="Q19" s="391"/>
      <c r="R19" s="71" t="s">
        <v>44</v>
      </c>
      <c r="S19" s="72" t="s">
        <v>45</v>
      </c>
      <c r="T19" s="72" t="s">
        <v>46</v>
      </c>
      <c r="U19" s="73" t="s">
        <v>47</v>
      </c>
      <c r="Z19" s="11">
        <v>1</v>
      </c>
      <c r="AA19" s="11">
        <v>2</v>
      </c>
      <c r="AB19" s="11">
        <v>3</v>
      </c>
      <c r="AC19" s="11">
        <v>4</v>
      </c>
      <c r="AD19" s="11">
        <v>5</v>
      </c>
      <c r="AF19" s="11">
        <v>1</v>
      </c>
      <c r="AG19" s="11">
        <v>2</v>
      </c>
      <c r="AH19" s="11">
        <v>3</v>
      </c>
      <c r="AI19" s="11">
        <v>4</v>
      </c>
      <c r="AJ19" s="11">
        <v>5</v>
      </c>
      <c r="AL19" s="11">
        <v>1</v>
      </c>
      <c r="AM19" s="11">
        <v>2</v>
      </c>
      <c r="AN19" s="11">
        <v>3</v>
      </c>
      <c r="AO19" s="11">
        <v>4</v>
      </c>
      <c r="AP19" s="11">
        <v>5</v>
      </c>
    </row>
    <row r="20" spans="2:42" ht="30" customHeight="1">
      <c r="B20" s="69" t="str">
        <f>'参照'!B13</f>
        <v>枚方津田</v>
      </c>
      <c r="C20" s="402"/>
      <c r="D20" s="403"/>
      <c r="E20" s="403"/>
      <c r="F20" s="29">
        <v>30</v>
      </c>
      <c r="G20" s="30" t="str">
        <f>IF(F20&gt;H20,"○",IF(F20&lt;H20,"×",IF(F20=H20,"△","")))</f>
        <v>○</v>
      </c>
      <c r="H20" s="31">
        <v>27</v>
      </c>
      <c r="I20" s="29">
        <v>16</v>
      </c>
      <c r="J20" s="30" t="str">
        <f>IF(I20&gt;K20,"○",IF(I20&lt;K20,"×",IF(I20=K20,"△","")))</f>
        <v>○</v>
      </c>
      <c r="K20" s="30">
        <v>12</v>
      </c>
      <c r="L20" s="29">
        <v>45</v>
      </c>
      <c r="M20" s="30" t="str">
        <f>IF(L20&gt;N20,"○",IF(L20&lt;N20,"×",IF(L20=N20,"△","")))</f>
        <v>○</v>
      </c>
      <c r="N20" s="30">
        <v>18</v>
      </c>
      <c r="O20" s="29">
        <v>46</v>
      </c>
      <c r="P20" s="30" t="str">
        <f>IF(O20&gt;Q20,"○",IF(O20&lt;Q20,"×",IF(O20=Q20,"△","")))</f>
        <v>○</v>
      </c>
      <c r="Q20" s="58">
        <v>9</v>
      </c>
      <c r="R20" s="74">
        <f>SUM(Z20:AD20)</f>
        <v>4</v>
      </c>
      <c r="S20" s="75">
        <f>SUM(AF20:AJ20)</f>
        <v>0</v>
      </c>
      <c r="T20" s="75">
        <f>SUM(AL20:AP20)</f>
        <v>0</v>
      </c>
      <c r="U20" s="76">
        <f>RANK(R20,$R$20:$R$24,0)</f>
        <v>1</v>
      </c>
      <c r="Z20" s="11">
        <f>IF(D20="○",1,"")</f>
      </c>
      <c r="AA20" s="11">
        <f>IF(G20="○",1,"")</f>
        <v>1</v>
      </c>
      <c r="AB20" s="11">
        <f>IF(J20="○",1,"")</f>
        <v>1</v>
      </c>
      <c r="AC20" s="11">
        <f>IF(M20="○",1,"")</f>
        <v>1</v>
      </c>
      <c r="AD20" s="11">
        <f>IF(P20="○",1,"")</f>
        <v>1</v>
      </c>
      <c r="AF20" s="11">
        <f>IF(D20="×",1,"")</f>
      </c>
      <c r="AG20" s="11">
        <f>IF(G20="×",1,"")</f>
      </c>
      <c r="AH20" s="11">
        <f>IF(J20="×",1,"")</f>
      </c>
      <c r="AI20" s="11">
        <f>IF(M20="×",1,"")</f>
      </c>
      <c r="AJ20" s="11">
        <f>IF(P20="×",1,"")</f>
      </c>
      <c r="AL20" s="11">
        <f>IF(D20="△",1,"")</f>
      </c>
      <c r="AM20" s="11">
        <f>IF(G20="△",1,"")</f>
      </c>
      <c r="AN20" s="11">
        <f>IF(J20="△",1,"")</f>
      </c>
      <c r="AO20" s="11">
        <f>IF(M20="△",1,"")</f>
      </c>
      <c r="AP20" s="11">
        <f>IF(P20="△",1,"")</f>
      </c>
    </row>
    <row r="21" spans="2:42" ht="30" customHeight="1">
      <c r="B21" s="69" t="str">
        <f>'参照'!B14</f>
        <v>寝屋川</v>
      </c>
      <c r="C21" s="29">
        <v>27</v>
      </c>
      <c r="D21" s="30" t="str">
        <f>IF(C21&gt;E21,"○",IF(C21&lt;E21,"×",IF(C21=E21,"△","")))</f>
        <v>×</v>
      </c>
      <c r="E21" s="30">
        <v>30</v>
      </c>
      <c r="F21" s="402"/>
      <c r="G21" s="403"/>
      <c r="H21" s="393"/>
      <c r="I21" s="29">
        <v>23</v>
      </c>
      <c r="J21" s="30" t="str">
        <f>IF(I21&gt;K21,"○",IF(I21&lt;K21,"×",IF(I21=K21,"△","")))</f>
        <v>×</v>
      </c>
      <c r="K21" s="30">
        <v>31</v>
      </c>
      <c r="L21" s="29">
        <v>45</v>
      </c>
      <c r="M21" s="30" t="str">
        <f>IF(L21&gt;N21,"○",IF(L21&lt;N21,"×",IF(L21=N21,"△","")))</f>
        <v>○</v>
      </c>
      <c r="N21" s="30">
        <v>15</v>
      </c>
      <c r="O21" s="29">
        <v>53</v>
      </c>
      <c r="P21" s="30" t="str">
        <f>IF(O21&gt;Q21,"○",IF(O21&lt;Q21,"×",IF(O21=Q21,"△","")))</f>
        <v>○</v>
      </c>
      <c r="Q21" s="58">
        <v>16</v>
      </c>
      <c r="R21" s="74">
        <f>SUM(Z21:AD21)</f>
        <v>2</v>
      </c>
      <c r="S21" s="75">
        <f>SUM(AF21:AJ21)</f>
        <v>2</v>
      </c>
      <c r="T21" s="75">
        <f>SUM(AL21:AP21)</f>
        <v>0</v>
      </c>
      <c r="U21" s="76">
        <f>RANK(R21,$R$20:$R$24,0)</f>
        <v>3</v>
      </c>
      <c r="Z21" s="11">
        <f>IF(D21="○",1,"")</f>
      </c>
      <c r="AA21" s="11">
        <f>IF(G21="○",1,"")</f>
      </c>
      <c r="AB21" s="11">
        <f>IF(J21="○",1,"")</f>
      </c>
      <c r="AC21" s="11">
        <f>IF(M21="○",1,"")</f>
        <v>1</v>
      </c>
      <c r="AD21" s="11">
        <f>IF(P21="○",1,"")</f>
        <v>1</v>
      </c>
      <c r="AF21" s="11">
        <f>IF(D21="×",1,"")</f>
        <v>1</v>
      </c>
      <c r="AG21" s="11">
        <f>IF(G21="×",1,"")</f>
      </c>
      <c r="AH21" s="11">
        <f>IF(J21="×",1,"")</f>
        <v>1</v>
      </c>
      <c r="AI21" s="11">
        <f>IF(M21="×",1,"")</f>
      </c>
      <c r="AJ21" s="11">
        <f>IF(P21="×",1,"")</f>
      </c>
      <c r="AL21" s="11">
        <f>IF(D21="△",1,"")</f>
      </c>
      <c r="AM21" s="11">
        <f>IF(G21="△",1,"")</f>
      </c>
      <c r="AN21" s="11">
        <f>IF(J21="△",1,"")</f>
      </c>
      <c r="AO21" s="11">
        <f>IF(M21="△",1,"")</f>
      </c>
      <c r="AP21" s="11">
        <f>IF(P21="△",1,"")</f>
      </c>
    </row>
    <row r="22" spans="2:42" ht="30" customHeight="1">
      <c r="B22" s="69" t="str">
        <f>'参照'!B15</f>
        <v>牧野</v>
      </c>
      <c r="C22" s="29">
        <v>12</v>
      </c>
      <c r="D22" s="30" t="str">
        <f>IF(C22&gt;E22,"○",IF(C22&lt;E22,"×",IF(C22=E22,"△","")))</f>
        <v>×</v>
      </c>
      <c r="E22" s="30">
        <v>16</v>
      </c>
      <c r="F22" s="29">
        <v>31</v>
      </c>
      <c r="G22" s="30" t="str">
        <f>IF(F22&gt;H22,"○",IF(F22&lt;H22,"×",IF(F22=H22,"△","")))</f>
        <v>○</v>
      </c>
      <c r="H22" s="31">
        <v>23</v>
      </c>
      <c r="I22" s="402"/>
      <c r="J22" s="403"/>
      <c r="K22" s="403"/>
      <c r="L22" s="29">
        <v>38</v>
      </c>
      <c r="M22" s="30" t="str">
        <f>IF(L22&gt;N22,"○",IF(L22&lt;N22,"×",IF(L22=N22,"△","")))</f>
        <v>○</v>
      </c>
      <c r="N22" s="30">
        <v>9</v>
      </c>
      <c r="O22" s="29">
        <v>52</v>
      </c>
      <c r="P22" s="30" t="str">
        <f>IF(O22&gt;Q22,"○",IF(O22&lt;Q22,"×",IF(O22=Q22,"△","")))</f>
        <v>○</v>
      </c>
      <c r="Q22" s="58">
        <v>11</v>
      </c>
      <c r="R22" s="74">
        <f>SUM(Z22:AD22)</f>
        <v>3</v>
      </c>
      <c r="S22" s="75">
        <f>SUM(AF22:AJ22)</f>
        <v>1</v>
      </c>
      <c r="T22" s="75">
        <f>SUM(AL22:AP22)</f>
        <v>0</v>
      </c>
      <c r="U22" s="76">
        <f>RANK(R22,$R$20:$R$24,0)</f>
        <v>2</v>
      </c>
      <c r="Z22" s="11">
        <f>IF(D22="○",1,"")</f>
      </c>
      <c r="AA22" s="11">
        <f>IF(G22="○",1,"")</f>
        <v>1</v>
      </c>
      <c r="AB22" s="11">
        <f>IF(J22="○",1,"")</f>
      </c>
      <c r="AC22" s="11">
        <f>IF(M22="○",1,"")</f>
        <v>1</v>
      </c>
      <c r="AD22" s="11">
        <f>IF(P22="○",1,"")</f>
        <v>1</v>
      </c>
      <c r="AF22" s="11">
        <f>IF(D22="×",1,"")</f>
        <v>1</v>
      </c>
      <c r="AG22" s="11">
        <f>IF(G22="×",1,"")</f>
      </c>
      <c r="AH22" s="11">
        <f>IF(J22="×",1,"")</f>
      </c>
      <c r="AI22" s="11">
        <f>IF(M22="×",1,"")</f>
      </c>
      <c r="AJ22" s="11">
        <f>IF(P22="×",1,"")</f>
      </c>
      <c r="AL22" s="11">
        <f>IF(D22="△",1,"")</f>
      </c>
      <c r="AM22" s="11">
        <f>IF(G22="△",1,"")</f>
      </c>
      <c r="AN22" s="11">
        <f>IF(J22="△",1,"")</f>
      </c>
      <c r="AO22" s="11">
        <f>IF(M22="△",1,"")</f>
      </c>
      <c r="AP22" s="11">
        <f>IF(P22="△",1,"")</f>
      </c>
    </row>
    <row r="23" spans="2:42" ht="30" customHeight="1">
      <c r="B23" s="69" t="str">
        <f>'参照'!B16</f>
        <v>枚方</v>
      </c>
      <c r="C23" s="29">
        <v>14</v>
      </c>
      <c r="D23" s="30" t="str">
        <f>IF(C23&gt;E23,"○",IF(C23&lt;E23,"×",IF(C23=E23,"△","")))</f>
        <v>×</v>
      </c>
      <c r="E23" s="30">
        <v>45</v>
      </c>
      <c r="F23" s="29">
        <v>15</v>
      </c>
      <c r="G23" s="30" t="str">
        <f>IF(F23&gt;H23,"○",IF(F23&lt;H23,"×",IF(F23=H23,"△","")))</f>
        <v>×</v>
      </c>
      <c r="H23" s="31">
        <v>45</v>
      </c>
      <c r="I23" s="29">
        <v>9</v>
      </c>
      <c r="J23" s="30" t="str">
        <f>IF(I23&gt;K23,"○",IF(I23&lt;K23,"×",IF(I23=K23,"△","")))</f>
        <v>×</v>
      </c>
      <c r="K23" s="30">
        <v>38</v>
      </c>
      <c r="L23" s="402"/>
      <c r="M23" s="403"/>
      <c r="N23" s="403"/>
      <c r="O23" s="29">
        <v>37</v>
      </c>
      <c r="P23" s="30" t="str">
        <f>IF(O23&gt;Q23,"○",IF(O23&lt;Q23,"×",IF(O23=Q23,"△","")))</f>
        <v>○</v>
      </c>
      <c r="Q23" s="58">
        <v>15</v>
      </c>
      <c r="R23" s="74">
        <f>SUM(Z23:AD23)</f>
        <v>1</v>
      </c>
      <c r="S23" s="75">
        <f>SUM(AF23:AJ23)</f>
        <v>3</v>
      </c>
      <c r="T23" s="75">
        <f>SUM(AL23:AP23)</f>
        <v>0</v>
      </c>
      <c r="U23" s="76">
        <f>RANK(R23,$R$20:$R$24,0)</f>
        <v>4</v>
      </c>
      <c r="Z23" s="11">
        <f>IF(D23="○",1,"")</f>
      </c>
      <c r="AA23" s="11">
        <f>IF(G23="○",1,"")</f>
      </c>
      <c r="AB23" s="11">
        <f>IF(J23="○",1,"")</f>
      </c>
      <c r="AC23" s="11">
        <f>IF(M23="○",1,"")</f>
      </c>
      <c r="AD23" s="11">
        <f>IF(P23="○",1,"")</f>
        <v>1</v>
      </c>
      <c r="AF23" s="11">
        <f>IF(D23="×",1,"")</f>
        <v>1</v>
      </c>
      <c r="AG23" s="11">
        <f>IF(G23="×",1,"")</f>
        <v>1</v>
      </c>
      <c r="AH23" s="11">
        <f>IF(J23="×",1,"")</f>
        <v>1</v>
      </c>
      <c r="AI23" s="11">
        <f>IF(M23="×",1,"")</f>
      </c>
      <c r="AJ23" s="11">
        <f>IF(P23="×",1,"")</f>
      </c>
      <c r="AL23" s="11">
        <f>IF(D23="△",1,"")</f>
      </c>
      <c r="AM23" s="11">
        <f>IF(G23="△",1,"")</f>
      </c>
      <c r="AN23" s="11">
        <f>IF(J23="△",1,"")</f>
      </c>
      <c r="AO23" s="11">
        <f>IF(M23="△",1,"")</f>
      </c>
      <c r="AP23" s="11">
        <f>IF(P23="△",1,"")</f>
      </c>
    </row>
    <row r="24" spans="2:42" ht="30" customHeight="1" thickBot="1">
      <c r="B24" s="70" t="str">
        <f>'参照'!B17</f>
        <v>泉尾</v>
      </c>
      <c r="C24" s="37">
        <v>9</v>
      </c>
      <c r="D24" s="38" t="str">
        <f>IF(C24&gt;E24,"○",IF(C24&lt;E24,"×",IF(C24=E24,"△","")))</f>
        <v>×</v>
      </c>
      <c r="E24" s="38">
        <v>46</v>
      </c>
      <c r="F24" s="37">
        <v>16</v>
      </c>
      <c r="G24" s="38" t="str">
        <f>IF(F24&gt;H24,"○",IF(F24&lt;H24,"×",IF(F24=H24,"△","")))</f>
        <v>×</v>
      </c>
      <c r="H24" s="39">
        <v>53</v>
      </c>
      <c r="I24" s="37">
        <v>11</v>
      </c>
      <c r="J24" s="38" t="str">
        <f>IF(I24&gt;K24,"○",IF(I24&lt;K24,"×",IF(I24=K24,"△","")))</f>
        <v>×</v>
      </c>
      <c r="K24" s="38">
        <v>52</v>
      </c>
      <c r="L24" s="37">
        <v>15</v>
      </c>
      <c r="M24" s="38" t="str">
        <f>IF(L24&gt;N24,"○",IF(L24&lt;N24,"×",IF(L24=N24,"△","")))</f>
        <v>×</v>
      </c>
      <c r="N24" s="38">
        <v>37</v>
      </c>
      <c r="O24" s="404"/>
      <c r="P24" s="405"/>
      <c r="Q24" s="406"/>
      <c r="R24" s="77">
        <f>SUM(Z24:AD24)</f>
        <v>0</v>
      </c>
      <c r="S24" s="78">
        <f>SUM(AF24:AJ24)</f>
        <v>4</v>
      </c>
      <c r="T24" s="78">
        <f>SUM(AL24:AP24)</f>
        <v>0</v>
      </c>
      <c r="U24" s="79">
        <f>RANK(R24,$R$20:$R$24,0)</f>
        <v>5</v>
      </c>
      <c r="Z24" s="11">
        <f>IF(D24="○",1,"")</f>
      </c>
      <c r="AA24" s="11">
        <f>IF(G24="○",1,"")</f>
      </c>
      <c r="AB24" s="11">
        <f>IF(J24="○",1,"")</f>
      </c>
      <c r="AC24" s="11">
        <f>IF(M24="○",1,"")</f>
      </c>
      <c r="AD24" s="11">
        <f>IF(P24="○",1,"")</f>
      </c>
      <c r="AF24" s="11">
        <f>IF(D24="×",1,"")</f>
        <v>1</v>
      </c>
      <c r="AG24" s="11">
        <f>IF(G24="×",1,"")</f>
        <v>1</v>
      </c>
      <c r="AH24" s="11">
        <f>IF(J24="×",1,"")</f>
        <v>1</v>
      </c>
      <c r="AI24" s="11">
        <f>IF(M24="×",1,"")</f>
        <v>1</v>
      </c>
      <c r="AJ24" s="11">
        <f>IF(P24="×",1,"")</f>
      </c>
      <c r="AL24" s="11">
        <f>IF(D24="△",1,"")</f>
      </c>
      <c r="AM24" s="11">
        <f>IF(G24="△",1,"")</f>
      </c>
      <c r="AN24" s="11">
        <f>IF(J24="△",1,"")</f>
      </c>
      <c r="AO24" s="11">
        <f>IF(M24="△",1,"")</f>
      </c>
      <c r="AP24" s="11">
        <f>IF(P24="△",1,"")</f>
      </c>
    </row>
    <row r="26" ht="14.25" thickBot="1"/>
    <row r="27" spans="2:43" ht="30" customHeight="1">
      <c r="B27" s="51" t="s">
        <v>3</v>
      </c>
      <c r="C27" s="399" t="str">
        <f>B28</f>
        <v>香里丘</v>
      </c>
      <c r="D27" s="400"/>
      <c r="E27" s="400"/>
      <c r="F27" s="399" t="str">
        <f>B29</f>
        <v>芦間</v>
      </c>
      <c r="G27" s="400"/>
      <c r="H27" s="392"/>
      <c r="I27" s="399" t="str">
        <f>B30</f>
        <v>交野</v>
      </c>
      <c r="J27" s="400"/>
      <c r="K27" s="400"/>
      <c r="L27" s="399" t="str">
        <f>B31</f>
        <v>北かわち皐が丘</v>
      </c>
      <c r="M27" s="400"/>
      <c r="N27" s="400"/>
      <c r="O27" s="399" t="str">
        <f>B32</f>
        <v>茨田</v>
      </c>
      <c r="P27" s="400"/>
      <c r="Q27" s="391"/>
      <c r="R27" s="71" t="s">
        <v>44</v>
      </c>
      <c r="S27" s="72" t="s">
        <v>45</v>
      </c>
      <c r="T27" s="72" t="s">
        <v>46</v>
      </c>
      <c r="U27" s="73" t="s">
        <v>47</v>
      </c>
      <c r="V27" s="291" t="s">
        <v>365</v>
      </c>
      <c r="Z27" s="11">
        <v>1</v>
      </c>
      <c r="AA27" s="11">
        <v>2</v>
      </c>
      <c r="AB27" s="11">
        <v>3</v>
      </c>
      <c r="AC27" s="11">
        <v>4</v>
      </c>
      <c r="AD27" s="11">
        <v>5</v>
      </c>
      <c r="AF27" s="11">
        <v>1</v>
      </c>
      <c r="AG27" s="11">
        <v>2</v>
      </c>
      <c r="AH27" s="11">
        <v>3</v>
      </c>
      <c r="AI27" s="11">
        <v>4</v>
      </c>
      <c r="AJ27" s="11">
        <v>5</v>
      </c>
      <c r="AL27" s="11">
        <v>1</v>
      </c>
      <c r="AM27" s="11">
        <v>2</v>
      </c>
      <c r="AN27" s="11">
        <v>3</v>
      </c>
      <c r="AO27" s="11">
        <v>4</v>
      </c>
      <c r="AP27" s="11">
        <v>5</v>
      </c>
      <c r="AQ27" s="36"/>
    </row>
    <row r="28" spans="2:43" ht="30" customHeight="1">
      <c r="B28" s="69" t="str">
        <f>'参照'!B18</f>
        <v>香里丘</v>
      </c>
      <c r="C28" s="402"/>
      <c r="D28" s="403"/>
      <c r="E28" s="403"/>
      <c r="F28" s="29">
        <v>43</v>
      </c>
      <c r="G28" s="30" t="str">
        <f>IF(F28&gt;H28,"○",IF(F28&lt;H28,"×",IF(F28=H28,"△","")))</f>
        <v>×</v>
      </c>
      <c r="H28" s="31">
        <v>46</v>
      </c>
      <c r="I28" s="29">
        <v>47</v>
      </c>
      <c r="J28" s="30" t="str">
        <f>IF(I28&gt;K28,"○",IF(I28&lt;K28,"×",IF(I28=K28,"△","")))</f>
        <v>○</v>
      </c>
      <c r="K28" s="30">
        <v>18</v>
      </c>
      <c r="L28" s="29">
        <v>48</v>
      </c>
      <c r="M28" s="30" t="str">
        <f>IF(L28&gt;N28,"○",IF(L28&lt;N28,"×",IF(L28=N28,"△","")))</f>
        <v>○</v>
      </c>
      <c r="N28" s="30">
        <v>37</v>
      </c>
      <c r="O28" s="29">
        <v>78</v>
      </c>
      <c r="P28" s="30" t="str">
        <f>IF(O28&gt;Q28,"○",IF(O28&lt;Q28,"×",IF(O28=Q28,"△","")))</f>
        <v>○</v>
      </c>
      <c r="Q28" s="58">
        <v>2</v>
      </c>
      <c r="R28" s="74">
        <f>SUM(Z28:AD28)</f>
        <v>3</v>
      </c>
      <c r="S28" s="75">
        <f>SUM(AF28:AJ28)</f>
        <v>1</v>
      </c>
      <c r="T28" s="75">
        <f>SUM(AL28:AP28)</f>
        <v>0</v>
      </c>
      <c r="U28" s="76">
        <v>1</v>
      </c>
      <c r="V28" s="291">
        <v>26</v>
      </c>
      <c r="Z28" s="11">
        <f>IF(D28="○",1,"")</f>
      </c>
      <c r="AA28" s="11">
        <f>IF(G28="○",1,"")</f>
      </c>
      <c r="AB28" s="11">
        <f>IF(J28="○",1,"")</f>
        <v>1</v>
      </c>
      <c r="AC28" s="11">
        <f>IF(M28="○",1,"")</f>
        <v>1</v>
      </c>
      <c r="AD28" s="11">
        <f>IF(P28="○",1,"")</f>
        <v>1</v>
      </c>
      <c r="AF28" s="11">
        <f>IF(D28="×",1,"")</f>
      </c>
      <c r="AG28" s="11">
        <f>IF(G28="×",1,"")</f>
        <v>1</v>
      </c>
      <c r="AH28" s="11">
        <f>IF(J28="×",1,"")</f>
      </c>
      <c r="AI28" s="11">
        <f>IF(M28="×",1,"")</f>
      </c>
      <c r="AJ28" s="11">
        <f>IF(P28="×",1,"")</f>
      </c>
      <c r="AL28" s="11">
        <f>IF(D28="△",1,"")</f>
      </c>
      <c r="AM28" s="11">
        <f>IF(G28="△",1,"")</f>
      </c>
      <c r="AN28" s="11">
        <f>IF(J28="△",1,"")</f>
      </c>
      <c r="AO28" s="11">
        <f>IF(M28="△",1,"")</f>
      </c>
      <c r="AP28" s="11">
        <f>IF(P28="△",1,"")</f>
      </c>
      <c r="AQ28" s="36"/>
    </row>
    <row r="29" spans="2:43" ht="30" customHeight="1">
      <c r="B29" s="69" t="str">
        <f>'参照'!B19</f>
        <v>芦間</v>
      </c>
      <c r="C29" s="29">
        <v>46</v>
      </c>
      <c r="D29" s="30" t="str">
        <f>IF(C29&gt;E29,"○",IF(C29&lt;E29,"×",IF(C29=E29,"△","")))</f>
        <v>○</v>
      </c>
      <c r="E29" s="30">
        <v>43</v>
      </c>
      <c r="F29" s="402"/>
      <c r="G29" s="403"/>
      <c r="H29" s="393"/>
      <c r="I29" s="29">
        <v>28</v>
      </c>
      <c r="J29" s="30" t="str">
        <f>IF(I29&gt;K29,"○",IF(I29&lt;K29,"×",IF(I29=K29,"△","")))</f>
        <v>×</v>
      </c>
      <c r="K29" s="30">
        <v>34</v>
      </c>
      <c r="L29" s="29">
        <v>34</v>
      </c>
      <c r="M29" s="30" t="str">
        <f>IF(L29&gt;N29,"○",IF(L29&lt;N29,"×",IF(L29=N29,"△","")))</f>
        <v>○</v>
      </c>
      <c r="N29" s="30">
        <v>26</v>
      </c>
      <c r="O29" s="29">
        <v>57</v>
      </c>
      <c r="P29" s="30" t="str">
        <f>IF(O29&gt;Q29,"○",IF(O29&lt;Q29,"×",IF(O29=Q29,"△","")))</f>
        <v>○</v>
      </c>
      <c r="Q29" s="58">
        <v>9</v>
      </c>
      <c r="R29" s="74">
        <f>SUM(Z29:AD29)</f>
        <v>3</v>
      </c>
      <c r="S29" s="75">
        <f>SUM(AF29:AJ29)</f>
        <v>1</v>
      </c>
      <c r="T29" s="75">
        <f>SUM(AL29:AP29)</f>
        <v>0</v>
      </c>
      <c r="U29" s="76">
        <f>RANK(R29,$R$20:$R$24,0)</f>
        <v>2</v>
      </c>
      <c r="V29" s="291">
        <v>-3</v>
      </c>
      <c r="Z29" s="11">
        <f>IF(D29="○",1,"")</f>
        <v>1</v>
      </c>
      <c r="AA29" s="11">
        <f>IF(G29="○",1,"")</f>
      </c>
      <c r="AB29" s="11">
        <f>IF(J29="○",1,"")</f>
      </c>
      <c r="AC29" s="11">
        <f>IF(M29="○",1,"")</f>
        <v>1</v>
      </c>
      <c r="AD29" s="11">
        <f>IF(P29="○",1,"")</f>
        <v>1</v>
      </c>
      <c r="AF29" s="11">
        <f>IF(D29="×",1,"")</f>
      </c>
      <c r="AG29" s="11">
        <f>IF(G29="×",1,"")</f>
      </c>
      <c r="AH29" s="11">
        <f>IF(J29="×",1,"")</f>
        <v>1</v>
      </c>
      <c r="AI29" s="11">
        <f>IF(M29="×",1,"")</f>
      </c>
      <c r="AJ29" s="11">
        <f>IF(P29="×",1,"")</f>
      </c>
      <c r="AL29" s="11">
        <f>IF(D29="△",1,"")</f>
      </c>
      <c r="AM29" s="11">
        <f>IF(G29="△",1,"")</f>
      </c>
      <c r="AN29" s="11">
        <f>IF(J29="△",1,"")</f>
      </c>
      <c r="AO29" s="11">
        <f>IF(M29="△",1,"")</f>
      </c>
      <c r="AP29" s="11">
        <f>IF(P29="△",1,"")</f>
      </c>
      <c r="AQ29" s="36"/>
    </row>
    <row r="30" spans="2:43" ht="30" customHeight="1">
      <c r="B30" s="69" t="str">
        <f>'参照'!B20</f>
        <v>交野</v>
      </c>
      <c r="C30" s="29">
        <v>18</v>
      </c>
      <c r="D30" s="30" t="str">
        <f>IF(C30&gt;E30,"○",IF(C30&lt;E30,"×",IF(C30=E30,"△","")))</f>
        <v>×</v>
      </c>
      <c r="E30" s="30">
        <v>47</v>
      </c>
      <c r="F30" s="29">
        <v>34</v>
      </c>
      <c r="G30" s="30" t="str">
        <f>IF(F30&gt;H30,"○",IF(F30&lt;H30,"×",IF(F30=H30,"△","")))</f>
        <v>○</v>
      </c>
      <c r="H30" s="31">
        <v>28</v>
      </c>
      <c r="I30" s="402"/>
      <c r="J30" s="403"/>
      <c r="K30" s="403"/>
      <c r="L30" s="29">
        <v>34</v>
      </c>
      <c r="M30" s="30" t="str">
        <f>IF(L30&gt;N30,"○",IF(L30&lt;N30,"×",IF(L30=N30,"△","")))</f>
        <v>○</v>
      </c>
      <c r="N30" s="30">
        <v>30</v>
      </c>
      <c r="O30" s="29">
        <v>63</v>
      </c>
      <c r="P30" s="30" t="str">
        <f>IF(O30&gt;Q30,"○",IF(O30&lt;Q30,"×",IF(O30=Q30,"△","")))</f>
        <v>○</v>
      </c>
      <c r="Q30" s="58">
        <v>9</v>
      </c>
      <c r="R30" s="74">
        <f>SUM(Z30:AD30)</f>
        <v>3</v>
      </c>
      <c r="S30" s="75">
        <f>SUM(AF30:AJ30)</f>
        <v>1</v>
      </c>
      <c r="T30" s="75">
        <f>SUM(AL30:AP30)</f>
        <v>0</v>
      </c>
      <c r="U30" s="76">
        <v>3</v>
      </c>
      <c r="V30" s="291">
        <v>-23</v>
      </c>
      <c r="Z30" s="11">
        <f>IF(D30="○",1,"")</f>
      </c>
      <c r="AA30" s="11">
        <f>IF(G30="○",1,"")</f>
        <v>1</v>
      </c>
      <c r="AB30" s="11">
        <f>IF(J30="○",1,"")</f>
      </c>
      <c r="AC30" s="11">
        <f>IF(M30="○",1,"")</f>
        <v>1</v>
      </c>
      <c r="AD30" s="11">
        <f>IF(P30="○",1,"")</f>
        <v>1</v>
      </c>
      <c r="AF30" s="11">
        <f>IF(D30="×",1,"")</f>
        <v>1</v>
      </c>
      <c r="AG30" s="11">
        <f>IF(G30="×",1,"")</f>
      </c>
      <c r="AH30" s="11">
        <f>IF(J30="×",1,"")</f>
      </c>
      <c r="AI30" s="11">
        <f>IF(M30="×",1,"")</f>
      </c>
      <c r="AJ30" s="11">
        <f>IF(P30="×",1,"")</f>
      </c>
      <c r="AL30" s="11">
        <f>IF(D30="△",1,"")</f>
      </c>
      <c r="AM30" s="11">
        <f>IF(G30="△",1,"")</f>
      </c>
      <c r="AN30" s="11">
        <f>IF(J30="△",1,"")</f>
      </c>
      <c r="AO30" s="11">
        <f>IF(M30="△",1,"")</f>
      </c>
      <c r="AP30" s="11">
        <f>IF(P30="△",1,"")</f>
      </c>
      <c r="AQ30" s="36"/>
    </row>
    <row r="31" spans="2:43" ht="30" customHeight="1">
      <c r="B31" s="69" t="str">
        <f>'参照'!B21</f>
        <v>北かわち皐が丘</v>
      </c>
      <c r="C31" s="29">
        <v>37</v>
      </c>
      <c r="D31" s="30" t="str">
        <f>IF(C31&gt;E31,"○",IF(C31&lt;E31,"×",IF(C31=E31,"△","")))</f>
        <v>×</v>
      </c>
      <c r="E31" s="30">
        <v>48</v>
      </c>
      <c r="F31" s="29">
        <v>26</v>
      </c>
      <c r="G31" s="30" t="str">
        <f>IF(F31&gt;H31,"○",IF(F31&lt;H31,"×",IF(F31=H31,"△","")))</f>
        <v>×</v>
      </c>
      <c r="H31" s="31">
        <v>34</v>
      </c>
      <c r="I31" s="29">
        <v>30</v>
      </c>
      <c r="J31" s="30" t="str">
        <f>IF(I31&gt;K31,"○",IF(I31&lt;K31,"×",IF(I31=K31,"△","")))</f>
        <v>×</v>
      </c>
      <c r="K31" s="30">
        <v>34</v>
      </c>
      <c r="L31" s="402"/>
      <c r="M31" s="403"/>
      <c r="N31" s="403"/>
      <c r="O31" s="29">
        <v>34</v>
      </c>
      <c r="P31" s="30" t="str">
        <f>IF(O31&gt;Q31,"○",IF(O31&lt;Q31,"×",IF(O31=Q31,"△","")))</f>
        <v>○</v>
      </c>
      <c r="Q31" s="58">
        <v>12</v>
      </c>
      <c r="R31" s="74">
        <f>SUM(Z31:AD31)</f>
        <v>1</v>
      </c>
      <c r="S31" s="75">
        <f>SUM(AF31:AJ31)</f>
        <v>3</v>
      </c>
      <c r="T31" s="75">
        <f>SUM(AL31:AP31)</f>
        <v>0</v>
      </c>
      <c r="U31" s="76">
        <f>RANK(R31,$R$20:$R$24,0)</f>
        <v>4</v>
      </c>
      <c r="Z31" s="11">
        <f>IF(D31="○",1,"")</f>
      </c>
      <c r="AA31" s="11">
        <f>IF(G31="○",1,"")</f>
      </c>
      <c r="AB31" s="11">
        <f>IF(J31="○",1,"")</f>
      </c>
      <c r="AC31" s="11">
        <f>IF(M31="○",1,"")</f>
      </c>
      <c r="AD31" s="11">
        <f>IF(P31="○",1,"")</f>
        <v>1</v>
      </c>
      <c r="AF31" s="11">
        <f>IF(D31="×",1,"")</f>
        <v>1</v>
      </c>
      <c r="AG31" s="11">
        <f>IF(G31="×",1,"")</f>
        <v>1</v>
      </c>
      <c r="AH31" s="11">
        <f>IF(J31="×",1,"")</f>
        <v>1</v>
      </c>
      <c r="AI31" s="11">
        <f>IF(M31="×",1,"")</f>
      </c>
      <c r="AJ31" s="11">
        <f>IF(P31="×",1,"")</f>
      </c>
      <c r="AL31" s="11">
        <f>IF(D31="△",1,"")</f>
      </c>
      <c r="AM31" s="11">
        <f>IF(G31="△",1,"")</f>
      </c>
      <c r="AN31" s="11">
        <f>IF(J31="△",1,"")</f>
      </c>
      <c r="AO31" s="11">
        <f>IF(M31="△",1,"")</f>
      </c>
      <c r="AP31" s="11">
        <f>IF(P31="△",1,"")</f>
      </c>
      <c r="AQ31" s="36"/>
    </row>
    <row r="32" spans="2:43" ht="30" customHeight="1" thickBot="1">
      <c r="B32" s="70" t="str">
        <f>'参照'!B22</f>
        <v>茨田</v>
      </c>
      <c r="C32" s="37">
        <v>2</v>
      </c>
      <c r="D32" s="38" t="str">
        <f>IF(C32&gt;E32,"○",IF(C32&lt;E32,"×",IF(C32=E32,"△","")))</f>
        <v>×</v>
      </c>
      <c r="E32" s="38">
        <v>78</v>
      </c>
      <c r="F32" s="37">
        <v>9</v>
      </c>
      <c r="G32" s="38" t="str">
        <f>IF(F32&gt;H32,"○",IF(F32&lt;H32,"×",IF(F32=H32,"△","")))</f>
        <v>×</v>
      </c>
      <c r="H32" s="39">
        <v>57</v>
      </c>
      <c r="I32" s="37">
        <v>9</v>
      </c>
      <c r="J32" s="38" t="str">
        <f>IF(I32&gt;K32,"○",IF(I32&lt;K32,"×",IF(I32=K32,"△","")))</f>
        <v>×</v>
      </c>
      <c r="K32" s="38">
        <v>63</v>
      </c>
      <c r="L32" s="37">
        <v>12</v>
      </c>
      <c r="M32" s="38" t="str">
        <f>IF(L32&gt;N32,"○",IF(L32&lt;N32,"×",IF(L32=N32,"△","")))</f>
        <v>×</v>
      </c>
      <c r="N32" s="38">
        <v>34</v>
      </c>
      <c r="O32" s="404"/>
      <c r="P32" s="405"/>
      <c r="Q32" s="406"/>
      <c r="R32" s="77">
        <f>SUM(Z32:AD32)</f>
        <v>0</v>
      </c>
      <c r="S32" s="78">
        <f>SUM(AF32:AJ32)</f>
        <v>4</v>
      </c>
      <c r="T32" s="78">
        <f>SUM(AL32:AP32)</f>
        <v>0</v>
      </c>
      <c r="U32" s="79">
        <f>RANK(R32,$R$20:$R$24,0)</f>
        <v>5</v>
      </c>
      <c r="Z32" s="11">
        <f>IF(D32="○",1,"")</f>
      </c>
      <c r="AA32" s="11">
        <f>IF(G32="○",1,"")</f>
      </c>
      <c r="AB32" s="11">
        <f>IF(J32="○",1,"")</f>
      </c>
      <c r="AC32" s="11">
        <f>IF(M32="○",1,"")</f>
      </c>
      <c r="AD32" s="11">
        <f>IF(P32="○",1,"")</f>
      </c>
      <c r="AF32" s="11">
        <f>IF(D32="×",1,"")</f>
        <v>1</v>
      </c>
      <c r="AG32" s="11">
        <f>IF(G32="×",1,"")</f>
        <v>1</v>
      </c>
      <c r="AH32" s="11">
        <f>IF(J32="×",1,"")</f>
        <v>1</v>
      </c>
      <c r="AI32" s="11">
        <f>IF(M32="×",1,"")</f>
        <v>1</v>
      </c>
      <c r="AJ32" s="11">
        <f>IF(P32="×",1,"")</f>
      </c>
      <c r="AL32" s="11">
        <f>IF(D32="△",1,"")</f>
      </c>
      <c r="AM32" s="11">
        <f>IF(G32="△",1,"")</f>
      </c>
      <c r="AN32" s="11">
        <f>IF(J32="△",1,"")</f>
      </c>
      <c r="AO32" s="11">
        <f>IF(M32="△",1,"")</f>
      </c>
      <c r="AP32" s="11">
        <f>IF(P32="△",1,"")</f>
      </c>
      <c r="AQ32" s="36"/>
    </row>
    <row r="35" spans="2:16" ht="22.5" customHeight="1">
      <c r="B35" s="12" t="s">
        <v>48</v>
      </c>
      <c r="D35" s="80" t="s">
        <v>90</v>
      </c>
      <c r="E35" s="81"/>
      <c r="F35" s="81"/>
      <c r="G35" s="81"/>
      <c r="H35" s="81"/>
      <c r="I35" s="81"/>
      <c r="J35" s="81"/>
      <c r="K35" s="81"/>
      <c r="L35" s="81"/>
      <c r="M35" s="81"/>
      <c r="N35" s="14"/>
      <c r="O35" s="14"/>
      <c r="P35" s="14"/>
    </row>
    <row r="36" spans="3:24" s="12" customFormat="1" ht="22.5" customHeight="1">
      <c r="C36" s="401" t="s">
        <v>49</v>
      </c>
      <c r="D36" s="401"/>
      <c r="E36" s="401"/>
      <c r="H36" s="401" t="s">
        <v>50</v>
      </c>
      <c r="I36" s="401"/>
      <c r="J36" s="401"/>
      <c r="M36" s="401" t="s">
        <v>51</v>
      </c>
      <c r="N36" s="401"/>
      <c r="O36" s="401"/>
      <c r="R36" s="401" t="s">
        <v>39</v>
      </c>
      <c r="S36" s="401"/>
      <c r="T36" s="401"/>
      <c r="X36" s="12" t="s">
        <v>53</v>
      </c>
    </row>
    <row r="37" spans="3:26" ht="22.5" customHeight="1">
      <c r="C37" s="18">
        <v>1</v>
      </c>
      <c r="D37" s="19" t="s">
        <v>4</v>
      </c>
      <c r="E37" s="18"/>
      <c r="F37" s="18"/>
      <c r="G37" s="18"/>
      <c r="H37" s="18">
        <v>1</v>
      </c>
      <c r="I37" s="19" t="s">
        <v>16</v>
      </c>
      <c r="J37" s="18"/>
      <c r="K37" s="18"/>
      <c r="L37" s="18"/>
      <c r="M37" s="18">
        <v>1</v>
      </c>
      <c r="N37" s="19" t="s">
        <v>12</v>
      </c>
      <c r="O37" s="18"/>
      <c r="P37" s="18"/>
      <c r="Q37" s="18"/>
      <c r="R37" s="18">
        <v>1</v>
      </c>
      <c r="S37" s="19" t="s">
        <v>363</v>
      </c>
      <c r="T37" s="18"/>
      <c r="U37" s="13"/>
      <c r="V37" s="13"/>
      <c r="W37" s="13"/>
      <c r="X37" s="387" t="s">
        <v>241</v>
      </c>
      <c r="Y37" s="387"/>
      <c r="Z37" s="387"/>
    </row>
    <row r="38" spans="3:26" ht="22.5" customHeight="1">
      <c r="C38" s="18">
        <v>2</v>
      </c>
      <c r="D38" s="19" t="s">
        <v>11</v>
      </c>
      <c r="E38" s="18"/>
      <c r="F38" s="18"/>
      <c r="G38" s="18"/>
      <c r="H38" s="18">
        <v>2</v>
      </c>
      <c r="I38" s="19" t="s">
        <v>17</v>
      </c>
      <c r="J38" s="18"/>
      <c r="K38" s="18"/>
      <c r="L38" s="18"/>
      <c r="M38" s="18">
        <v>2</v>
      </c>
      <c r="N38" s="19" t="s">
        <v>13</v>
      </c>
      <c r="O38" s="18"/>
      <c r="P38" s="18"/>
      <c r="Q38" s="18"/>
      <c r="R38" s="18">
        <v>2</v>
      </c>
      <c r="S38" s="19" t="s">
        <v>364</v>
      </c>
      <c r="T38" s="18"/>
      <c r="U38" s="13"/>
      <c r="V38" s="13"/>
      <c r="W38" s="13"/>
      <c r="X38" s="387"/>
      <c r="Y38" s="387"/>
      <c r="Z38" s="387"/>
    </row>
    <row r="39" spans="3:26" ht="22.5" customHeight="1">
      <c r="C39" s="20">
        <v>3</v>
      </c>
      <c r="D39" s="21" t="s">
        <v>362</v>
      </c>
      <c r="E39" s="20"/>
      <c r="F39" s="20"/>
      <c r="G39" s="20"/>
      <c r="H39" s="20">
        <v>3</v>
      </c>
      <c r="I39" s="21" t="s">
        <v>263</v>
      </c>
      <c r="J39" s="20"/>
      <c r="K39" s="20"/>
      <c r="L39" s="20"/>
      <c r="M39" s="20">
        <v>3</v>
      </c>
      <c r="N39" s="21" t="s">
        <v>7</v>
      </c>
      <c r="O39" s="20"/>
      <c r="P39" s="20"/>
      <c r="Q39" s="20"/>
      <c r="R39" s="20">
        <v>3</v>
      </c>
      <c r="S39" s="21" t="s">
        <v>14</v>
      </c>
      <c r="T39" s="20"/>
      <c r="U39" s="14"/>
      <c r="V39" s="14"/>
      <c r="W39" s="14"/>
      <c r="X39" s="386" t="s">
        <v>241</v>
      </c>
      <c r="Y39" s="386"/>
      <c r="Z39" s="386"/>
    </row>
    <row r="40" spans="3:26" ht="22.5" customHeight="1">
      <c r="C40" s="20">
        <v>4</v>
      </c>
      <c r="D40" s="21" t="s">
        <v>9</v>
      </c>
      <c r="E40" s="20"/>
      <c r="F40" s="20"/>
      <c r="G40" s="20"/>
      <c r="H40" s="20">
        <v>4</v>
      </c>
      <c r="I40" s="21" t="s">
        <v>18</v>
      </c>
      <c r="J40" s="20"/>
      <c r="K40" s="20"/>
      <c r="L40" s="20"/>
      <c r="M40" s="20">
        <v>4</v>
      </c>
      <c r="N40" s="21" t="s">
        <v>22</v>
      </c>
      <c r="O40" s="20"/>
      <c r="P40" s="20"/>
      <c r="Q40" s="20"/>
      <c r="R40" s="20">
        <v>4</v>
      </c>
      <c r="S40" s="21" t="s">
        <v>10</v>
      </c>
      <c r="T40" s="20"/>
      <c r="U40" s="14"/>
      <c r="V40" s="14"/>
      <c r="W40" s="14"/>
      <c r="X40" s="386"/>
      <c r="Y40" s="386"/>
      <c r="Z40" s="386"/>
    </row>
    <row r="41" spans="3:26" ht="22.5" customHeight="1">
      <c r="C41" s="22">
        <v>5</v>
      </c>
      <c r="D41" s="23" t="s">
        <v>8</v>
      </c>
      <c r="E41" s="22"/>
      <c r="F41" s="22"/>
      <c r="G41" s="22"/>
      <c r="H41" s="22">
        <v>5</v>
      </c>
      <c r="I41" s="23" t="s">
        <v>15</v>
      </c>
      <c r="J41" s="22"/>
      <c r="K41" s="22"/>
      <c r="L41" s="22"/>
      <c r="M41" s="22">
        <v>5</v>
      </c>
      <c r="N41" s="23" t="s">
        <v>162</v>
      </c>
      <c r="O41" s="22"/>
      <c r="P41" s="22"/>
      <c r="Q41" s="22"/>
      <c r="R41" s="22">
        <v>5</v>
      </c>
      <c r="S41" s="23" t="s">
        <v>21</v>
      </c>
      <c r="T41" s="22"/>
      <c r="U41" s="15"/>
      <c r="V41" s="15"/>
      <c r="W41" s="15"/>
      <c r="X41" s="394" t="s">
        <v>52</v>
      </c>
      <c r="Y41" s="394"/>
      <c r="Z41" s="394"/>
    </row>
    <row r="42" ht="22.5" customHeight="1"/>
  </sheetData>
  <sheetProtection/>
  <mergeCells count="48">
    <mergeCell ref="L3:N3"/>
    <mergeCell ref="I6:K6"/>
    <mergeCell ref="C12:E12"/>
    <mergeCell ref="F13:H13"/>
    <mergeCell ref="O3:Q3"/>
    <mergeCell ref="C11:E11"/>
    <mergeCell ref="F11:H11"/>
    <mergeCell ref="I11:K11"/>
    <mergeCell ref="L11:N11"/>
    <mergeCell ref="O11:Q11"/>
    <mergeCell ref="O8:Q8"/>
    <mergeCell ref="I3:K3"/>
    <mergeCell ref="L7:N7"/>
    <mergeCell ref="L15:N15"/>
    <mergeCell ref="I22:K22"/>
    <mergeCell ref="L23:N23"/>
    <mergeCell ref="O24:Q24"/>
    <mergeCell ref="C3:E3"/>
    <mergeCell ref="F3:H3"/>
    <mergeCell ref="C20:E20"/>
    <mergeCell ref="F21:H21"/>
    <mergeCell ref="C19:E19"/>
    <mergeCell ref="F19:H19"/>
    <mergeCell ref="C4:E4"/>
    <mergeCell ref="F5:H5"/>
    <mergeCell ref="I14:K14"/>
    <mergeCell ref="X41:Z41"/>
    <mergeCell ref="O32:Q32"/>
    <mergeCell ref="I27:K27"/>
    <mergeCell ref="L27:N27"/>
    <mergeCell ref="X39:Z40"/>
    <mergeCell ref="X37:Z38"/>
    <mergeCell ref="O27:Q27"/>
    <mergeCell ref="L31:N31"/>
    <mergeCell ref="F29:H29"/>
    <mergeCell ref="M36:O36"/>
    <mergeCell ref="C36:E36"/>
    <mergeCell ref="H36:J36"/>
    <mergeCell ref="B2:U2"/>
    <mergeCell ref="C27:E27"/>
    <mergeCell ref="R36:T36"/>
    <mergeCell ref="C28:E28"/>
    <mergeCell ref="O16:Q16"/>
    <mergeCell ref="I19:K19"/>
    <mergeCell ref="L19:N19"/>
    <mergeCell ref="O19:Q19"/>
    <mergeCell ref="F27:H27"/>
    <mergeCell ref="I30:K30"/>
  </mergeCells>
  <printOptions/>
  <pageMargins left="0.34" right="0.19" top="0.39" bottom="0.42" header="0.28" footer="0.24"/>
  <pageSetup horizontalDpi="600" verticalDpi="600" orientation="portrait" paperSize="9" scale="94" r:id="rId1"/>
  <colBreaks count="1" manualBreakCount="1">
    <brk id="22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J28"/>
  <sheetViews>
    <sheetView view="pageBreakPreview" zoomScale="60" zoomScalePageLayoutView="0" workbookViewId="0" topLeftCell="A4">
      <selection activeCell="P18" sqref="P18"/>
    </sheetView>
  </sheetViews>
  <sheetFormatPr defaultColWidth="9.00390625" defaultRowHeight="13.5"/>
  <cols>
    <col min="1" max="1" width="2.125" style="4" customWidth="1"/>
    <col min="2" max="2" width="11.50390625" style="4" customWidth="1"/>
    <col min="3" max="3" width="11.25390625" style="4" customWidth="1"/>
    <col min="4" max="4" width="8.75390625" style="4" customWidth="1"/>
    <col min="5" max="5" width="11.25390625" style="4" customWidth="1"/>
    <col min="6" max="6" width="10.00390625" style="4" customWidth="1"/>
    <col min="7" max="7" width="11.25390625" style="4" customWidth="1"/>
    <col min="8" max="8" width="8.75390625" style="4" customWidth="1"/>
    <col min="9" max="9" width="11.25390625" style="4" customWidth="1"/>
    <col min="10" max="10" width="10.00390625" style="4" customWidth="1"/>
    <col min="11" max="16384" width="9.00390625" style="4" customWidth="1"/>
  </cols>
  <sheetData>
    <row r="1" ht="24">
      <c r="B1" s="1" t="s">
        <v>242</v>
      </c>
    </row>
    <row r="2" spans="2:10" s="2" customFormat="1" ht="24">
      <c r="B2" s="9" t="s">
        <v>57</v>
      </c>
      <c r="G2" s="3" t="s">
        <v>33</v>
      </c>
      <c r="H2" s="425"/>
      <c r="I2" s="425"/>
      <c r="J2" s="2" t="s">
        <v>34</v>
      </c>
    </row>
    <row r="3" spans="2:7" s="2" customFormat="1" ht="13.5" customHeight="1" thickBot="1">
      <c r="B3" s="1"/>
      <c r="E3" s="1"/>
      <c r="G3" s="3"/>
    </row>
    <row r="4" spans="2:10" ht="30" customHeight="1">
      <c r="B4" s="54"/>
      <c r="C4" s="416" t="s">
        <v>54</v>
      </c>
      <c r="D4" s="417"/>
      <c r="E4" s="418"/>
      <c r="F4" s="55" t="s">
        <v>55</v>
      </c>
      <c r="G4" s="416" t="s">
        <v>56</v>
      </c>
      <c r="H4" s="417"/>
      <c r="I4" s="418"/>
      <c r="J4" s="56" t="s">
        <v>55</v>
      </c>
    </row>
    <row r="5" spans="2:10" ht="30" customHeight="1">
      <c r="B5" s="59">
        <v>0.375</v>
      </c>
      <c r="C5" s="61" t="str">
        <f>'予選記入用'!D37</f>
        <v>長尾</v>
      </c>
      <c r="D5" s="62" t="s">
        <v>91</v>
      </c>
      <c r="E5" s="63" t="str">
        <f>'予選記入用'!I37</f>
        <v>門真西</v>
      </c>
      <c r="F5" s="67" t="str">
        <f>C6</f>
        <v>旭</v>
      </c>
      <c r="G5" s="61" t="str">
        <f>'予選記入用'!N37</f>
        <v>枚方津田</v>
      </c>
      <c r="H5" s="62" t="s">
        <v>23</v>
      </c>
      <c r="I5" s="63" t="str">
        <f>'予選記入用'!S37</f>
        <v>香里丘</v>
      </c>
      <c r="J5" s="82" t="str">
        <f>G6</f>
        <v>牧野</v>
      </c>
    </row>
    <row r="6" spans="2:10" ht="30" customHeight="1">
      <c r="B6" s="59">
        <v>0.4166666666666667</v>
      </c>
      <c r="C6" s="61" t="str">
        <f>'予選記入用'!D38</f>
        <v>旭</v>
      </c>
      <c r="D6" s="62" t="s">
        <v>91</v>
      </c>
      <c r="E6" s="63" t="str">
        <f>'予選記入用'!I38</f>
        <v>市岡</v>
      </c>
      <c r="F6" s="67" t="str">
        <f>E5</f>
        <v>門真西</v>
      </c>
      <c r="G6" s="61" t="str">
        <f>'予選記入用'!N38</f>
        <v>牧野</v>
      </c>
      <c r="H6" s="62" t="s">
        <v>23</v>
      </c>
      <c r="I6" s="63" t="str">
        <f>'予選記入用'!S38</f>
        <v>芦間</v>
      </c>
      <c r="J6" s="82" t="str">
        <f>I5</f>
        <v>香里丘</v>
      </c>
    </row>
    <row r="7" spans="2:10" ht="30" customHeight="1">
      <c r="B7" s="59">
        <v>0.4583333333333333</v>
      </c>
      <c r="C7" s="61" t="str">
        <f>'予選記入用'!D37</f>
        <v>長尾</v>
      </c>
      <c r="D7" s="62" t="s">
        <v>91</v>
      </c>
      <c r="E7" s="63" t="str">
        <f>'予選記入用'!N37</f>
        <v>枚方津田</v>
      </c>
      <c r="F7" s="67" t="str">
        <f>E6</f>
        <v>市岡</v>
      </c>
      <c r="G7" s="61" t="str">
        <f>'予選記入用'!I37</f>
        <v>門真西</v>
      </c>
      <c r="H7" s="62" t="s">
        <v>23</v>
      </c>
      <c r="I7" s="63" t="str">
        <f>'予選記入用'!S37</f>
        <v>香里丘</v>
      </c>
      <c r="J7" s="82" t="str">
        <f>I6</f>
        <v>芦間</v>
      </c>
    </row>
    <row r="8" spans="2:10" ht="30" customHeight="1">
      <c r="B8" s="388" t="s">
        <v>40</v>
      </c>
      <c r="C8" s="389"/>
      <c r="D8" s="389"/>
      <c r="E8" s="389"/>
      <c r="F8" s="389"/>
      <c r="G8" s="389"/>
      <c r="H8" s="389"/>
      <c r="I8" s="389"/>
      <c r="J8" s="390"/>
    </row>
    <row r="9" spans="2:10" ht="30" customHeight="1">
      <c r="B9" s="59">
        <v>0.5416666666666666</v>
      </c>
      <c r="C9" s="61" t="str">
        <f>'予選記入用'!D38</f>
        <v>旭</v>
      </c>
      <c r="D9" s="62" t="s">
        <v>23</v>
      </c>
      <c r="E9" s="63" t="str">
        <f>'予選記入用'!N38</f>
        <v>牧野</v>
      </c>
      <c r="F9" s="67" t="str">
        <f>C10</f>
        <v>長尾</v>
      </c>
      <c r="G9" s="61" t="str">
        <f>'予選記入用'!I38</f>
        <v>市岡</v>
      </c>
      <c r="H9" s="62" t="s">
        <v>23</v>
      </c>
      <c r="I9" s="63" t="str">
        <f>'予選記入用'!S38</f>
        <v>芦間</v>
      </c>
      <c r="J9" s="82" t="str">
        <f>I10</f>
        <v>枚方津田</v>
      </c>
    </row>
    <row r="10" spans="2:10" ht="30" customHeight="1">
      <c r="B10" s="59">
        <v>0.5833333333333334</v>
      </c>
      <c r="C10" s="61" t="str">
        <f>'予選記入用'!D37</f>
        <v>長尾</v>
      </c>
      <c r="D10" s="62" t="s">
        <v>23</v>
      </c>
      <c r="E10" s="63" t="str">
        <f>'予選記入用'!S37</f>
        <v>香里丘</v>
      </c>
      <c r="F10" s="67" t="str">
        <f>E9</f>
        <v>牧野</v>
      </c>
      <c r="G10" s="61" t="str">
        <f>'予選記入用'!I37</f>
        <v>門真西</v>
      </c>
      <c r="H10" s="62" t="s">
        <v>23</v>
      </c>
      <c r="I10" s="63" t="str">
        <f>'予選記入用'!N37</f>
        <v>枚方津田</v>
      </c>
      <c r="J10" s="82" t="str">
        <f>I9</f>
        <v>芦間</v>
      </c>
    </row>
    <row r="11" spans="2:10" ht="30" customHeight="1" thickBot="1">
      <c r="B11" s="60">
        <v>0.625</v>
      </c>
      <c r="C11" s="64" t="str">
        <f>'予選記入用'!D38</f>
        <v>旭</v>
      </c>
      <c r="D11" s="65" t="s">
        <v>23</v>
      </c>
      <c r="E11" s="66" t="str">
        <f>'予選記入用'!S38</f>
        <v>芦間</v>
      </c>
      <c r="F11" s="68" t="str">
        <f>E10</f>
        <v>香里丘</v>
      </c>
      <c r="G11" s="64" t="str">
        <f>'予選記入用'!I38</f>
        <v>市岡</v>
      </c>
      <c r="H11" s="65" t="s">
        <v>23</v>
      </c>
      <c r="I11" s="66" t="str">
        <f>'予選記入用'!N38</f>
        <v>牧野</v>
      </c>
      <c r="J11" s="83" t="str">
        <f>I10</f>
        <v>枚方津田</v>
      </c>
    </row>
    <row r="12" ht="37.5" customHeight="1"/>
    <row r="13" ht="37.5" customHeight="1"/>
    <row r="14" ht="24">
      <c r="B14" s="1" t="s">
        <v>242</v>
      </c>
    </row>
    <row r="15" spans="2:10" ht="24">
      <c r="B15" s="9" t="s">
        <v>58</v>
      </c>
      <c r="C15" s="2"/>
      <c r="D15" s="2"/>
      <c r="E15" s="2"/>
      <c r="F15" s="2"/>
      <c r="G15" s="3" t="s">
        <v>33</v>
      </c>
      <c r="H15" s="425"/>
      <c r="I15" s="425"/>
      <c r="J15" s="2" t="s">
        <v>34</v>
      </c>
    </row>
    <row r="16" spans="2:10" ht="13.5" customHeight="1" thickBot="1">
      <c r="B16" s="1"/>
      <c r="C16" s="2"/>
      <c r="D16" s="2"/>
      <c r="E16" s="1"/>
      <c r="F16" s="2"/>
      <c r="G16" s="3"/>
      <c r="H16" s="2"/>
      <c r="I16" s="2"/>
      <c r="J16" s="2"/>
    </row>
    <row r="17" spans="2:10" ht="30" customHeight="1">
      <c r="B17" s="54"/>
      <c r="C17" s="416" t="s">
        <v>54</v>
      </c>
      <c r="D17" s="417"/>
      <c r="E17" s="418"/>
      <c r="F17" s="55" t="s">
        <v>55</v>
      </c>
      <c r="G17" s="416" t="s">
        <v>56</v>
      </c>
      <c r="H17" s="417"/>
      <c r="I17" s="418"/>
      <c r="J17" s="56" t="s">
        <v>55</v>
      </c>
    </row>
    <row r="18" spans="2:10" ht="30" customHeight="1">
      <c r="B18" s="59">
        <v>0.375</v>
      </c>
      <c r="C18" s="61" t="str">
        <f>'予選記入用'!D39</f>
        <v>四条畷</v>
      </c>
      <c r="D18" s="62" t="s">
        <v>23</v>
      </c>
      <c r="E18" s="63" t="str">
        <f>'予選記入用'!I39</f>
        <v>緑風冠</v>
      </c>
      <c r="F18" s="67" t="str">
        <f>C19</f>
        <v>大手前</v>
      </c>
      <c r="G18" s="61" t="str">
        <f>'予選記入用'!N39</f>
        <v>寝屋川</v>
      </c>
      <c r="H18" s="62" t="s">
        <v>23</v>
      </c>
      <c r="I18" s="63" t="str">
        <f>'予選記入用'!S39</f>
        <v>交野</v>
      </c>
      <c r="J18" s="82" t="str">
        <f>G19</f>
        <v>枚方</v>
      </c>
    </row>
    <row r="19" spans="2:10" ht="30" customHeight="1">
      <c r="B19" s="59">
        <v>0.4166666666666667</v>
      </c>
      <c r="C19" s="61" t="str">
        <f>'予選記入用'!D40</f>
        <v>大手前</v>
      </c>
      <c r="D19" s="62" t="s">
        <v>23</v>
      </c>
      <c r="E19" s="175" t="str">
        <f>'予選記入用'!I40</f>
        <v>門真なみはや</v>
      </c>
      <c r="F19" s="67" t="str">
        <f>E18</f>
        <v>緑風冠</v>
      </c>
      <c r="G19" s="61" t="str">
        <f>'予選記入用'!N40</f>
        <v>枚方</v>
      </c>
      <c r="H19" s="62" t="s">
        <v>23</v>
      </c>
      <c r="I19" s="175" t="str">
        <f>'予選記入用'!S40</f>
        <v>北かわち皐が丘</v>
      </c>
      <c r="J19" s="82" t="str">
        <f>I18</f>
        <v>交野</v>
      </c>
    </row>
    <row r="20" spans="2:10" ht="30" customHeight="1">
      <c r="B20" s="59">
        <v>0.4583333333333333</v>
      </c>
      <c r="C20" s="61" t="str">
        <f>'予選記入用'!D39</f>
        <v>四条畷</v>
      </c>
      <c r="D20" s="62" t="s">
        <v>23</v>
      </c>
      <c r="E20" s="63" t="str">
        <f>'予選記入用'!N39</f>
        <v>寝屋川</v>
      </c>
      <c r="F20" s="177" t="str">
        <f>E19</f>
        <v>門真なみはや</v>
      </c>
      <c r="G20" s="61" t="str">
        <f>'予選記入用'!I39</f>
        <v>緑風冠</v>
      </c>
      <c r="H20" s="62" t="s">
        <v>23</v>
      </c>
      <c r="I20" s="63" t="str">
        <f>'予選記入用'!S39</f>
        <v>交野</v>
      </c>
      <c r="J20" s="179" t="str">
        <f>I19</f>
        <v>北かわち皐が丘</v>
      </c>
    </row>
    <row r="21" spans="2:10" ht="30" customHeight="1">
      <c r="B21" s="388" t="s">
        <v>40</v>
      </c>
      <c r="C21" s="389"/>
      <c r="D21" s="389"/>
      <c r="E21" s="389"/>
      <c r="F21" s="389"/>
      <c r="G21" s="389"/>
      <c r="H21" s="389"/>
      <c r="I21" s="389"/>
      <c r="J21" s="390"/>
    </row>
    <row r="22" spans="2:10" ht="30" customHeight="1">
      <c r="B22" s="59">
        <v>0.5416666666666666</v>
      </c>
      <c r="C22" s="61" t="str">
        <f>'予選記入用'!D40</f>
        <v>大手前</v>
      </c>
      <c r="D22" s="62" t="s">
        <v>23</v>
      </c>
      <c r="E22" s="63" t="str">
        <f>'予選記入用'!N40</f>
        <v>枚方</v>
      </c>
      <c r="F22" s="67" t="str">
        <f>C23</f>
        <v>四条畷</v>
      </c>
      <c r="G22" s="288" t="str">
        <f>'予選記入用'!I40</f>
        <v>門真なみはや</v>
      </c>
      <c r="H22" s="62" t="s">
        <v>23</v>
      </c>
      <c r="I22" s="175" t="str">
        <f>'予選記入用'!S40</f>
        <v>北かわち皐が丘</v>
      </c>
      <c r="J22" s="82" t="str">
        <f>I23</f>
        <v>寝屋川</v>
      </c>
    </row>
    <row r="23" spans="2:10" ht="30" customHeight="1">
      <c r="B23" s="59">
        <v>0.5833333333333334</v>
      </c>
      <c r="C23" s="61" t="str">
        <f>'予選記入用'!D39</f>
        <v>四条畷</v>
      </c>
      <c r="D23" s="62" t="s">
        <v>23</v>
      </c>
      <c r="E23" s="63" t="str">
        <f>'予選記入用'!S39</f>
        <v>交野</v>
      </c>
      <c r="F23" s="177" t="str">
        <f>E24</f>
        <v>北かわち皐が丘</v>
      </c>
      <c r="G23" s="61" t="str">
        <f>'予選記入用'!I39</f>
        <v>緑風冠</v>
      </c>
      <c r="H23" s="62" t="s">
        <v>23</v>
      </c>
      <c r="I23" s="63" t="str">
        <f>'予選記入用'!N39</f>
        <v>寝屋川</v>
      </c>
      <c r="J23" s="82" t="str">
        <f>I24</f>
        <v>枚方</v>
      </c>
    </row>
    <row r="24" spans="2:10" ht="30" customHeight="1" thickBot="1">
      <c r="B24" s="60">
        <v>0.625</v>
      </c>
      <c r="C24" s="64" t="str">
        <f>'予選記入用'!D40</f>
        <v>大手前</v>
      </c>
      <c r="D24" s="65" t="s">
        <v>23</v>
      </c>
      <c r="E24" s="183" t="str">
        <f>'予選記入用'!S40</f>
        <v>北かわち皐が丘</v>
      </c>
      <c r="F24" s="68" t="str">
        <f>E23</f>
        <v>交野</v>
      </c>
      <c r="G24" s="289" t="str">
        <f>'予選記入用'!I40</f>
        <v>門真なみはや</v>
      </c>
      <c r="H24" s="65" t="s">
        <v>23</v>
      </c>
      <c r="I24" s="66" t="str">
        <f>'予選記入用'!N40</f>
        <v>枚方</v>
      </c>
      <c r="J24" s="83" t="str">
        <f>I23</f>
        <v>寝屋川</v>
      </c>
    </row>
    <row r="25" spans="2:10" ht="30" customHeight="1">
      <c r="B25" s="5"/>
      <c r="C25" s="7"/>
      <c r="D25" s="7"/>
      <c r="E25" s="7"/>
      <c r="F25" s="8"/>
      <c r="G25" s="7"/>
      <c r="H25" s="7"/>
      <c r="I25" s="7"/>
      <c r="J25" s="8"/>
    </row>
    <row r="26" spans="2:10" ht="30" customHeight="1">
      <c r="B26" s="5"/>
      <c r="C26" s="7"/>
      <c r="D26" s="7"/>
      <c r="E26" s="7"/>
      <c r="F26" s="8"/>
      <c r="G26" s="7"/>
      <c r="H26" s="7"/>
      <c r="I26" s="7"/>
      <c r="J26" s="8"/>
    </row>
    <row r="27" spans="2:10" ht="30" customHeight="1">
      <c r="B27" s="5"/>
      <c r="C27" s="7"/>
      <c r="D27" s="7"/>
      <c r="E27" s="7"/>
      <c r="F27" s="8"/>
      <c r="G27" s="7"/>
      <c r="H27" s="7"/>
      <c r="I27" s="7"/>
      <c r="J27" s="8"/>
    </row>
    <row r="28" spans="2:10" ht="30" customHeight="1">
      <c r="B28" s="5"/>
      <c r="C28" s="7"/>
      <c r="D28" s="7"/>
      <c r="E28" s="7"/>
      <c r="F28" s="8"/>
      <c r="G28" s="7"/>
      <c r="H28" s="7"/>
      <c r="I28" s="7"/>
      <c r="J28" s="8"/>
    </row>
  </sheetData>
  <sheetProtection/>
  <mergeCells count="8">
    <mergeCell ref="B21:J21"/>
    <mergeCell ref="C4:E4"/>
    <mergeCell ref="G4:I4"/>
    <mergeCell ref="H2:I2"/>
    <mergeCell ref="H15:I15"/>
    <mergeCell ref="C17:E17"/>
    <mergeCell ref="G17:I17"/>
    <mergeCell ref="B8:J8"/>
  </mergeCells>
  <printOptions/>
  <pageMargins left="0.3" right="0.24" top="0.36" bottom="0.53" header="0.23" footer="0.3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38"/>
  <sheetViews>
    <sheetView view="pageBreakPreview" zoomScale="60" zoomScalePageLayoutView="0" workbookViewId="0" topLeftCell="A3">
      <selection activeCell="N42" sqref="N42"/>
    </sheetView>
  </sheetViews>
  <sheetFormatPr defaultColWidth="9.00390625" defaultRowHeight="13.5"/>
  <cols>
    <col min="1" max="1" width="2.125" style="4" customWidth="1"/>
    <col min="2" max="2" width="11.50390625" style="4" customWidth="1"/>
    <col min="3" max="3" width="11.25390625" style="4" customWidth="1"/>
    <col min="4" max="4" width="8.75390625" style="4" customWidth="1"/>
    <col min="5" max="5" width="11.25390625" style="4" customWidth="1"/>
    <col min="6" max="6" width="10.00390625" style="4" customWidth="1"/>
    <col min="7" max="7" width="11.25390625" style="4" customWidth="1"/>
    <col min="8" max="8" width="8.75390625" style="4" customWidth="1"/>
    <col min="9" max="9" width="11.25390625" style="4" customWidth="1"/>
    <col min="10" max="10" width="10.00390625" style="4" customWidth="1"/>
    <col min="11" max="16384" width="9.00390625" style="4" customWidth="1"/>
  </cols>
  <sheetData>
    <row r="1" ht="24">
      <c r="B1" s="1" t="s">
        <v>395</v>
      </c>
    </row>
    <row r="2" spans="2:10" s="2" customFormat="1" ht="24">
      <c r="B2" s="9" t="s">
        <v>57</v>
      </c>
      <c r="G2" s="3" t="s">
        <v>33</v>
      </c>
      <c r="H2" s="425" t="s">
        <v>148</v>
      </c>
      <c r="I2" s="425"/>
      <c r="J2" s="2" t="s">
        <v>34</v>
      </c>
    </row>
    <row r="3" spans="2:7" s="2" customFormat="1" ht="13.5" customHeight="1" thickBot="1">
      <c r="B3" s="1"/>
      <c r="E3" s="1"/>
      <c r="G3" s="3"/>
    </row>
    <row r="4" spans="2:10" ht="22.5" customHeight="1">
      <c r="B4" s="54"/>
      <c r="C4" s="416" t="s">
        <v>286</v>
      </c>
      <c r="D4" s="417"/>
      <c r="E4" s="418"/>
      <c r="F4" s="55" t="s">
        <v>287</v>
      </c>
      <c r="G4" s="416" t="s">
        <v>288</v>
      </c>
      <c r="H4" s="417"/>
      <c r="I4" s="418"/>
      <c r="J4" s="56" t="s">
        <v>287</v>
      </c>
    </row>
    <row r="5" spans="2:10" ht="30" customHeight="1">
      <c r="B5" s="59">
        <v>0.375</v>
      </c>
      <c r="C5" s="61" t="str">
        <f>'予選記入用'!D37</f>
        <v>長尾</v>
      </c>
      <c r="D5" s="62" t="s">
        <v>289</v>
      </c>
      <c r="E5" s="63" t="str">
        <f>'予選記入用'!I37</f>
        <v>門真西</v>
      </c>
      <c r="F5" s="453" t="str">
        <f>C7</f>
        <v>旭</v>
      </c>
      <c r="G5" s="61" t="str">
        <f>'予選記入用'!N37</f>
        <v>枚方津田</v>
      </c>
      <c r="H5" s="62" t="s">
        <v>289</v>
      </c>
      <c r="I5" s="63" t="str">
        <f>'予選記入用'!S37</f>
        <v>香里丘</v>
      </c>
      <c r="J5" s="453" t="str">
        <f>G7</f>
        <v>牧野</v>
      </c>
    </row>
    <row r="6" spans="2:10" ht="22.5" customHeight="1">
      <c r="B6" s="59" t="s">
        <v>124</v>
      </c>
      <c r="C6" s="450" t="s">
        <v>366</v>
      </c>
      <c r="D6" s="451"/>
      <c r="E6" s="452"/>
      <c r="F6" s="454"/>
      <c r="G6" s="450" t="s">
        <v>372</v>
      </c>
      <c r="H6" s="451"/>
      <c r="I6" s="452"/>
      <c r="J6" s="454"/>
    </row>
    <row r="7" spans="2:10" ht="30" customHeight="1">
      <c r="B7" s="59">
        <v>0.4166666666666667</v>
      </c>
      <c r="C7" s="61" t="str">
        <f>'予選記入用'!D38</f>
        <v>旭</v>
      </c>
      <c r="D7" s="62" t="s">
        <v>289</v>
      </c>
      <c r="E7" s="63" t="str">
        <f>'予選記入用'!I38</f>
        <v>市岡</v>
      </c>
      <c r="F7" s="453" t="str">
        <f>E5</f>
        <v>門真西</v>
      </c>
      <c r="G7" s="61" t="str">
        <f>'予選記入用'!N38</f>
        <v>牧野</v>
      </c>
      <c r="H7" s="62" t="s">
        <v>289</v>
      </c>
      <c r="I7" s="63" t="str">
        <f>'予選記入用'!S38</f>
        <v>芦間</v>
      </c>
      <c r="J7" s="453" t="str">
        <f>I5</f>
        <v>香里丘</v>
      </c>
    </row>
    <row r="8" spans="2:10" ht="22.5" customHeight="1">
      <c r="B8" s="59" t="s">
        <v>124</v>
      </c>
      <c r="C8" s="450" t="s">
        <v>367</v>
      </c>
      <c r="D8" s="451"/>
      <c r="E8" s="452"/>
      <c r="F8" s="454"/>
      <c r="G8" s="450" t="s">
        <v>373</v>
      </c>
      <c r="H8" s="451"/>
      <c r="I8" s="452"/>
      <c r="J8" s="454"/>
    </row>
    <row r="9" spans="2:10" ht="30" customHeight="1">
      <c r="B9" s="59">
        <v>0.4583333333333333</v>
      </c>
      <c r="C9" s="61" t="str">
        <f>'予選記入用'!D37</f>
        <v>長尾</v>
      </c>
      <c r="D9" s="62" t="s">
        <v>289</v>
      </c>
      <c r="E9" s="63" t="str">
        <f>'予選記入用'!N37</f>
        <v>枚方津田</v>
      </c>
      <c r="F9" s="453" t="str">
        <f>E7</f>
        <v>市岡</v>
      </c>
      <c r="G9" s="61" t="str">
        <f>'予選記入用'!I37</f>
        <v>門真西</v>
      </c>
      <c r="H9" s="62" t="s">
        <v>289</v>
      </c>
      <c r="I9" s="63" t="str">
        <f>'予選記入用'!S37</f>
        <v>香里丘</v>
      </c>
      <c r="J9" s="453" t="str">
        <f>I7</f>
        <v>芦間</v>
      </c>
    </row>
    <row r="10" spans="2:10" ht="22.5" customHeight="1">
      <c r="B10" s="59" t="s">
        <v>124</v>
      </c>
      <c r="C10" s="450" t="s">
        <v>368</v>
      </c>
      <c r="D10" s="451"/>
      <c r="E10" s="452"/>
      <c r="F10" s="454"/>
      <c r="G10" s="450" t="s">
        <v>374</v>
      </c>
      <c r="H10" s="451"/>
      <c r="I10" s="452"/>
      <c r="J10" s="454"/>
    </row>
    <row r="11" spans="2:10" ht="22.5" customHeight="1">
      <c r="B11" s="388" t="s">
        <v>40</v>
      </c>
      <c r="C11" s="389"/>
      <c r="D11" s="389"/>
      <c r="E11" s="389"/>
      <c r="F11" s="389"/>
      <c r="G11" s="389"/>
      <c r="H11" s="389"/>
      <c r="I11" s="389"/>
      <c r="J11" s="390"/>
    </row>
    <row r="12" spans="2:10" ht="30" customHeight="1">
      <c r="B12" s="59">
        <v>0.5416666666666666</v>
      </c>
      <c r="C12" s="61" t="str">
        <f>'予選記入用'!D38</f>
        <v>旭</v>
      </c>
      <c r="D12" s="62" t="s">
        <v>290</v>
      </c>
      <c r="E12" s="63" t="str">
        <f>'予選記入用'!N38</f>
        <v>牧野</v>
      </c>
      <c r="F12" s="453" t="str">
        <f>C14</f>
        <v>長尾</v>
      </c>
      <c r="G12" s="61" t="str">
        <f>'予選記入用'!I38</f>
        <v>市岡</v>
      </c>
      <c r="H12" s="62" t="s">
        <v>290</v>
      </c>
      <c r="I12" s="63" t="str">
        <f>'予選記入用'!S38</f>
        <v>芦間</v>
      </c>
      <c r="J12" s="453" t="str">
        <f>I14</f>
        <v>枚方津田</v>
      </c>
    </row>
    <row r="13" spans="2:10" ht="22.5" customHeight="1">
      <c r="B13" s="59" t="s">
        <v>124</v>
      </c>
      <c r="C13" s="450" t="s">
        <v>369</v>
      </c>
      <c r="D13" s="451"/>
      <c r="E13" s="452"/>
      <c r="F13" s="454"/>
      <c r="G13" s="450" t="s">
        <v>375</v>
      </c>
      <c r="H13" s="451"/>
      <c r="I13" s="452"/>
      <c r="J13" s="454"/>
    </row>
    <row r="14" spans="2:10" ht="30" customHeight="1">
      <c r="B14" s="59">
        <v>0.5833333333333334</v>
      </c>
      <c r="C14" s="61" t="str">
        <f>'予選記入用'!D37</f>
        <v>長尾</v>
      </c>
      <c r="D14" s="62" t="s">
        <v>290</v>
      </c>
      <c r="E14" s="63" t="str">
        <f>'予選記入用'!S37</f>
        <v>香里丘</v>
      </c>
      <c r="F14" s="453" t="str">
        <f>E12</f>
        <v>牧野</v>
      </c>
      <c r="G14" s="61" t="str">
        <f>'予選記入用'!I37</f>
        <v>門真西</v>
      </c>
      <c r="H14" s="62" t="s">
        <v>290</v>
      </c>
      <c r="I14" s="63" t="str">
        <f>'予選記入用'!N37</f>
        <v>枚方津田</v>
      </c>
      <c r="J14" s="453" t="str">
        <f>I12</f>
        <v>芦間</v>
      </c>
    </row>
    <row r="15" spans="2:10" ht="22.5" customHeight="1">
      <c r="B15" s="204" t="s">
        <v>124</v>
      </c>
      <c r="C15" s="450" t="s">
        <v>370</v>
      </c>
      <c r="D15" s="451"/>
      <c r="E15" s="452"/>
      <c r="F15" s="454"/>
      <c r="G15" s="450" t="s">
        <v>366</v>
      </c>
      <c r="H15" s="451"/>
      <c r="I15" s="452"/>
      <c r="J15" s="454"/>
    </row>
    <row r="16" spans="2:10" ht="30" customHeight="1">
      <c r="B16" s="204">
        <v>0.625</v>
      </c>
      <c r="C16" s="212" t="str">
        <f>'予選記入用'!D38</f>
        <v>旭</v>
      </c>
      <c r="D16" s="213" t="s">
        <v>290</v>
      </c>
      <c r="E16" s="214" t="str">
        <f>'予選記入用'!S38</f>
        <v>芦間</v>
      </c>
      <c r="F16" s="453" t="str">
        <f>E14</f>
        <v>香里丘</v>
      </c>
      <c r="G16" s="212" t="str">
        <f>'予選記入用'!I38</f>
        <v>市岡</v>
      </c>
      <c r="H16" s="213" t="s">
        <v>290</v>
      </c>
      <c r="I16" s="214" t="str">
        <f>'予選記入用'!N38</f>
        <v>牧野</v>
      </c>
      <c r="J16" s="453" t="str">
        <f>I14</f>
        <v>枚方津田</v>
      </c>
    </row>
    <row r="17" spans="2:10" ht="22.5" customHeight="1" thickBot="1">
      <c r="B17" s="201" t="s">
        <v>124</v>
      </c>
      <c r="C17" s="459" t="s">
        <v>371</v>
      </c>
      <c r="D17" s="460"/>
      <c r="E17" s="461"/>
      <c r="F17" s="462"/>
      <c r="G17" s="459" t="s">
        <v>376</v>
      </c>
      <c r="H17" s="460"/>
      <c r="I17" s="461"/>
      <c r="J17" s="462"/>
    </row>
    <row r="18" ht="12" customHeight="1"/>
    <row r="19" ht="24">
      <c r="B19" s="1" t="s">
        <v>395</v>
      </c>
    </row>
    <row r="20" spans="2:10" ht="24">
      <c r="B20" s="9" t="s">
        <v>58</v>
      </c>
      <c r="C20" s="2"/>
      <c r="D20" s="2"/>
      <c r="E20" s="2"/>
      <c r="F20" s="2"/>
      <c r="G20" s="3" t="s">
        <v>33</v>
      </c>
      <c r="H20" s="463" t="s">
        <v>10</v>
      </c>
      <c r="I20" s="463"/>
      <c r="J20" s="2" t="s">
        <v>34</v>
      </c>
    </row>
    <row r="21" spans="2:10" ht="13.5" customHeight="1" thickBot="1">
      <c r="B21" s="1"/>
      <c r="C21" s="2"/>
      <c r="D21" s="2"/>
      <c r="E21" s="1"/>
      <c r="F21" s="2"/>
      <c r="G21" s="3"/>
      <c r="H21" s="2"/>
      <c r="I21" s="2"/>
      <c r="J21" s="2"/>
    </row>
    <row r="22" spans="2:10" ht="22.5" customHeight="1">
      <c r="B22" s="54"/>
      <c r="C22" s="416" t="s">
        <v>286</v>
      </c>
      <c r="D22" s="417"/>
      <c r="E22" s="418"/>
      <c r="F22" s="55" t="s">
        <v>287</v>
      </c>
      <c r="G22" s="416" t="s">
        <v>288</v>
      </c>
      <c r="H22" s="417"/>
      <c r="I22" s="418"/>
      <c r="J22" s="56" t="s">
        <v>287</v>
      </c>
    </row>
    <row r="23" spans="2:10" ht="30" customHeight="1">
      <c r="B23" s="59">
        <v>0.375</v>
      </c>
      <c r="C23" s="61" t="str">
        <f>'予選記入用'!D39</f>
        <v>四条畷</v>
      </c>
      <c r="D23" s="62" t="s">
        <v>289</v>
      </c>
      <c r="E23" s="63" t="str">
        <f>'予選記入用'!I39</f>
        <v>緑風冠</v>
      </c>
      <c r="F23" s="453" t="s">
        <v>377</v>
      </c>
      <c r="G23" s="61" t="s">
        <v>382</v>
      </c>
      <c r="H23" s="62" t="s">
        <v>289</v>
      </c>
      <c r="I23" s="175" t="s">
        <v>383</v>
      </c>
      <c r="J23" s="453" t="str">
        <f>G25</f>
        <v>大手前</v>
      </c>
    </row>
    <row r="24" spans="2:10" ht="22.5" customHeight="1">
      <c r="B24" s="59" t="s">
        <v>124</v>
      </c>
      <c r="C24" s="450" t="s">
        <v>396</v>
      </c>
      <c r="D24" s="451"/>
      <c r="E24" s="452"/>
      <c r="F24" s="454"/>
      <c r="G24" s="450" t="s">
        <v>385</v>
      </c>
      <c r="H24" s="451"/>
      <c r="I24" s="452"/>
      <c r="J24" s="454"/>
    </row>
    <row r="25" spans="2:10" ht="30" customHeight="1">
      <c r="B25" s="59">
        <v>0.4166666666666667</v>
      </c>
      <c r="C25" s="61" t="s">
        <v>7</v>
      </c>
      <c r="D25" s="62" t="s">
        <v>289</v>
      </c>
      <c r="E25" s="175" t="s">
        <v>377</v>
      </c>
      <c r="F25" s="453" t="s">
        <v>389</v>
      </c>
      <c r="G25" s="61" t="s">
        <v>9</v>
      </c>
      <c r="H25" s="62" t="s">
        <v>289</v>
      </c>
      <c r="I25" s="175" t="s">
        <v>18</v>
      </c>
      <c r="J25" s="455" t="str">
        <f>I23</f>
        <v>北かわち皐が丘</v>
      </c>
    </row>
    <row r="26" spans="2:10" ht="22.5" customHeight="1">
      <c r="B26" s="59" t="s">
        <v>124</v>
      </c>
      <c r="C26" s="450" t="s">
        <v>378</v>
      </c>
      <c r="D26" s="451"/>
      <c r="E26" s="452"/>
      <c r="F26" s="454"/>
      <c r="G26" s="450" t="s">
        <v>384</v>
      </c>
      <c r="H26" s="451"/>
      <c r="I26" s="452"/>
      <c r="J26" s="456"/>
    </row>
    <row r="27" spans="2:10" ht="30" customHeight="1">
      <c r="B27" s="59">
        <v>0.4583333333333333</v>
      </c>
      <c r="C27" s="61" t="s">
        <v>7</v>
      </c>
      <c r="D27" s="62" t="s">
        <v>289</v>
      </c>
      <c r="E27" s="63" t="s">
        <v>5</v>
      </c>
      <c r="F27" s="455" t="s">
        <v>263</v>
      </c>
      <c r="G27" s="288" t="s">
        <v>10</v>
      </c>
      <c r="H27" s="62" t="s">
        <v>289</v>
      </c>
      <c r="I27" s="175" t="s">
        <v>18</v>
      </c>
      <c r="J27" s="455" t="s">
        <v>386</v>
      </c>
    </row>
    <row r="28" spans="2:10" ht="22.5" customHeight="1">
      <c r="B28" s="59" t="s">
        <v>124</v>
      </c>
      <c r="C28" s="450" t="s">
        <v>379</v>
      </c>
      <c r="D28" s="451"/>
      <c r="E28" s="452"/>
      <c r="F28" s="456"/>
      <c r="G28" s="450" t="s">
        <v>385</v>
      </c>
      <c r="H28" s="451"/>
      <c r="I28" s="452"/>
      <c r="J28" s="456"/>
    </row>
    <row r="29" spans="2:10" ht="30" customHeight="1">
      <c r="B29" s="59">
        <v>0.5</v>
      </c>
      <c r="C29" s="61" t="s">
        <v>14</v>
      </c>
      <c r="D29" s="62" t="s">
        <v>290</v>
      </c>
      <c r="E29" s="63" t="s">
        <v>380</v>
      </c>
      <c r="F29" s="453" t="s">
        <v>390</v>
      </c>
      <c r="G29" s="288" t="s">
        <v>386</v>
      </c>
      <c r="H29" s="62" t="s">
        <v>290</v>
      </c>
      <c r="I29" s="175" t="s">
        <v>9</v>
      </c>
      <c r="J29" s="455" t="s">
        <v>18</v>
      </c>
    </row>
    <row r="30" spans="2:10" ht="22.5" customHeight="1">
      <c r="B30" s="59" t="s">
        <v>124</v>
      </c>
      <c r="C30" s="450" t="s">
        <v>397</v>
      </c>
      <c r="D30" s="451"/>
      <c r="E30" s="452"/>
      <c r="F30" s="454"/>
      <c r="G30" s="450" t="s">
        <v>387</v>
      </c>
      <c r="H30" s="451"/>
      <c r="I30" s="452"/>
      <c r="J30" s="456"/>
    </row>
    <row r="31" spans="2:10" ht="22.5" customHeight="1">
      <c r="B31" s="388" t="s">
        <v>40</v>
      </c>
      <c r="C31" s="389"/>
      <c r="D31" s="389"/>
      <c r="E31" s="389"/>
      <c r="F31" s="389"/>
      <c r="G31" s="389"/>
      <c r="H31" s="389"/>
      <c r="I31" s="389"/>
      <c r="J31" s="390"/>
    </row>
    <row r="32" spans="2:10" ht="30" customHeight="1">
      <c r="B32" s="59">
        <v>0.5833333333333334</v>
      </c>
      <c r="C32" s="61" t="s">
        <v>14</v>
      </c>
      <c r="D32" s="62" t="s">
        <v>290</v>
      </c>
      <c r="E32" s="63" t="s">
        <v>5</v>
      </c>
      <c r="F32" s="455" t="s">
        <v>263</v>
      </c>
      <c r="G32" s="288" t="s">
        <v>10</v>
      </c>
      <c r="H32" s="62" t="s">
        <v>290</v>
      </c>
      <c r="I32" s="63" t="s">
        <v>9</v>
      </c>
      <c r="J32" s="453" t="str">
        <f>I34</f>
        <v>枚方</v>
      </c>
    </row>
    <row r="33" spans="2:10" ht="22.5" customHeight="1">
      <c r="B33" s="204" t="s">
        <v>124</v>
      </c>
      <c r="C33" s="450" t="s">
        <v>381</v>
      </c>
      <c r="D33" s="451"/>
      <c r="E33" s="452"/>
      <c r="F33" s="456"/>
      <c r="G33" s="450" t="s">
        <v>388</v>
      </c>
      <c r="H33" s="451"/>
      <c r="I33" s="452"/>
      <c r="J33" s="454"/>
    </row>
    <row r="34" spans="2:10" ht="30" customHeight="1">
      <c r="B34" s="204">
        <v>0.625</v>
      </c>
      <c r="C34" s="212" t="s">
        <v>263</v>
      </c>
      <c r="D34" s="213" t="s">
        <v>290</v>
      </c>
      <c r="E34" s="208" t="s">
        <v>7</v>
      </c>
      <c r="F34" s="453" t="s">
        <v>377</v>
      </c>
      <c r="G34" s="290" t="str">
        <f>'予選記入用'!I40</f>
        <v>門真なみはや</v>
      </c>
      <c r="H34" s="213" t="s">
        <v>290</v>
      </c>
      <c r="I34" s="214" t="str">
        <f>'予選記入用'!N40</f>
        <v>枚方</v>
      </c>
      <c r="J34" s="453" t="str">
        <f>I32</f>
        <v>大手前</v>
      </c>
    </row>
    <row r="35" spans="2:10" ht="22.5" customHeight="1" thickBot="1">
      <c r="B35" s="201" t="s">
        <v>124</v>
      </c>
      <c r="C35" s="459" t="s">
        <v>398</v>
      </c>
      <c r="D35" s="460"/>
      <c r="E35" s="461"/>
      <c r="F35" s="462"/>
      <c r="G35" s="459" t="s">
        <v>387</v>
      </c>
      <c r="H35" s="460"/>
      <c r="I35" s="461"/>
      <c r="J35" s="462"/>
    </row>
    <row r="36" spans="2:10" ht="30" customHeight="1">
      <c r="B36" s="5"/>
      <c r="C36" s="7"/>
      <c r="D36" s="7"/>
      <c r="E36" s="7"/>
      <c r="F36" s="8"/>
      <c r="G36" s="7"/>
      <c r="H36" s="7"/>
      <c r="I36" s="7"/>
      <c r="J36" s="8"/>
    </row>
    <row r="37" spans="2:10" ht="30" customHeight="1">
      <c r="B37" s="457" t="s">
        <v>391</v>
      </c>
      <c r="C37" s="458"/>
      <c r="D37" s="458"/>
      <c r="E37" s="458"/>
      <c r="F37" s="458"/>
      <c r="G37" s="458"/>
      <c r="H37" s="458"/>
      <c r="I37" s="458"/>
      <c r="J37" s="458"/>
    </row>
    <row r="38" spans="2:10" ht="30" customHeight="1">
      <c r="B38" s="457" t="s">
        <v>392</v>
      </c>
      <c r="C38" s="458"/>
      <c r="D38" s="458"/>
      <c r="E38" s="458"/>
      <c r="F38" s="458"/>
      <c r="G38" s="458"/>
      <c r="H38" s="458"/>
      <c r="I38" s="458"/>
      <c r="J38" s="458"/>
    </row>
  </sheetData>
  <sheetProtection/>
  <mergeCells count="58">
    <mergeCell ref="C4:E4"/>
    <mergeCell ref="G4:I4"/>
    <mergeCell ref="H2:I2"/>
    <mergeCell ref="H20:I20"/>
    <mergeCell ref="G13:I13"/>
    <mergeCell ref="F12:F13"/>
    <mergeCell ref="C15:E15"/>
    <mergeCell ref="C17:E17"/>
    <mergeCell ref="G15:I15"/>
    <mergeCell ref="G17:I17"/>
    <mergeCell ref="F5:F6"/>
    <mergeCell ref="J5:J6"/>
    <mergeCell ref="J12:J13"/>
    <mergeCell ref="C6:E6"/>
    <mergeCell ref="G6:I6"/>
    <mergeCell ref="C8:E8"/>
    <mergeCell ref="G8:I8"/>
    <mergeCell ref="F7:F8"/>
    <mergeCell ref="J7:J8"/>
    <mergeCell ref="B11:J11"/>
    <mergeCell ref="J9:J10"/>
    <mergeCell ref="F9:F10"/>
    <mergeCell ref="J16:J17"/>
    <mergeCell ref="C10:E10"/>
    <mergeCell ref="G10:I10"/>
    <mergeCell ref="C13:E13"/>
    <mergeCell ref="F14:F15"/>
    <mergeCell ref="J14:J15"/>
    <mergeCell ref="F16:F17"/>
    <mergeCell ref="G22:I22"/>
    <mergeCell ref="C28:E28"/>
    <mergeCell ref="F27:F28"/>
    <mergeCell ref="G28:I28"/>
    <mergeCell ref="C22:E22"/>
    <mergeCell ref="J25:J26"/>
    <mergeCell ref="C24:E24"/>
    <mergeCell ref="F23:F24"/>
    <mergeCell ref="G24:I24"/>
    <mergeCell ref="G33:I33"/>
    <mergeCell ref="J32:J33"/>
    <mergeCell ref="J27:J28"/>
    <mergeCell ref="J23:J24"/>
    <mergeCell ref="B31:J31"/>
    <mergeCell ref="C33:E33"/>
    <mergeCell ref="F32:F33"/>
    <mergeCell ref="C26:E26"/>
    <mergeCell ref="F25:F26"/>
    <mergeCell ref="G26:I26"/>
    <mergeCell ref="B37:J37"/>
    <mergeCell ref="B38:J38"/>
    <mergeCell ref="C35:E35"/>
    <mergeCell ref="F34:F35"/>
    <mergeCell ref="G35:I35"/>
    <mergeCell ref="J34:J35"/>
    <mergeCell ref="C30:E30"/>
    <mergeCell ref="F29:F30"/>
    <mergeCell ref="G30:I30"/>
    <mergeCell ref="J29:J30"/>
  </mergeCells>
  <printOptions/>
  <pageMargins left="0.31496062992125984" right="0.2362204724409449" top="0.35433070866141736" bottom="0.5118110236220472" header="0.2362204724409449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学校情報ネットワーク</dc:creator>
  <cp:keywords/>
  <dc:description/>
  <cp:lastModifiedBy>うめっち</cp:lastModifiedBy>
  <cp:lastPrinted>2011-11-15T10:05:30Z</cp:lastPrinted>
  <dcterms:created xsi:type="dcterms:W3CDTF">2010-09-29T01:52:49Z</dcterms:created>
  <dcterms:modified xsi:type="dcterms:W3CDTF">2011-11-16T13:12:39Z</dcterms:modified>
  <cp:category/>
  <cp:version/>
  <cp:contentType/>
  <cp:contentStatus/>
</cp:coreProperties>
</file>