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0" windowWidth="14955" windowHeight="8430" tabRatio="889" firstSheet="1" activeTab="10"/>
  </bookViews>
  <sheets>
    <sheet name="参加状況7月段階" sheetId="1" r:id="rId1"/>
    <sheet name="参加状況9月段階" sheetId="2" r:id="rId2"/>
    <sheet name="参照" sheetId="3" r:id="rId3"/>
    <sheet name="注意事項" sheetId="4" r:id="rId4"/>
    <sheet name="ブロックわけ" sheetId="5" r:id="rId5"/>
    <sheet name="1日目予選21チーム" sheetId="6" r:id="rId6"/>
    <sheet name="予選記入用" sheetId="7" r:id="rId7"/>
    <sheet name="2日目順位リーグ" sheetId="8" r:id="rId8"/>
    <sheet name="順位記入用" sheetId="9" r:id="rId9"/>
    <sheet name="3日目本選" sheetId="10" r:id="rId10"/>
    <sheet name="最終日" sheetId="11" r:id="rId11"/>
    <sheet name="個人賞（入力しやすいので作りました！）" sheetId="12" r:id="rId12"/>
    <sheet name="アナウンス" sheetId="13" r:id="rId13"/>
    <sheet name="閉会式" sheetId="14" r:id="rId14"/>
    <sheet name="お弁当注文表" sheetId="15" r:id="rId15"/>
  </sheets>
  <definedNames>
    <definedName name="_xlnm.Print_Area" localSheetId="5">'1日目予選21チーム'!$A$1:$P$59</definedName>
    <definedName name="_xlnm.Print_Area" localSheetId="7">'2日目順位リーグ'!$A$1:$J$39</definedName>
    <definedName name="_xlnm.Print_Area" localSheetId="9">'3日目本選'!$A$1:$AF$95</definedName>
    <definedName name="_xlnm.Print_Area" localSheetId="11">'個人賞（入力しやすいので作りました！）'!$A$1:$G$48</definedName>
    <definedName name="_xlnm.Print_Area" localSheetId="10">'最終日'!$A$1:$AE$37</definedName>
    <definedName name="_xlnm.Print_Area" localSheetId="0">'参加状況7月段階'!$A$1:$W$26</definedName>
    <definedName name="_xlnm.Print_Area" localSheetId="1">'参加状況9月段階'!$A$1:$V$26</definedName>
    <definedName name="_xlnm.Print_Area" localSheetId="8">'順位記入用'!$A$1:$T$34</definedName>
    <definedName name="_xlnm.Print_Area" localSheetId="6">'予選記入用'!$A$1:$Y$32</definedName>
  </definedNames>
  <calcPr fullCalcOnLoad="1"/>
</workbook>
</file>

<file path=xl/sharedStrings.xml><?xml version="1.0" encoding="utf-8"?>
<sst xmlns="http://schemas.openxmlformats.org/spreadsheetml/2006/main" count="1502" uniqueCount="592">
  <si>
    <t>A</t>
  </si>
  <si>
    <t>B</t>
  </si>
  <si>
    <t>C</t>
  </si>
  <si>
    <t>D</t>
  </si>
  <si>
    <t>長尾</t>
  </si>
  <si>
    <t>四條畷</t>
  </si>
  <si>
    <t>野崎</t>
  </si>
  <si>
    <t>寝屋川</t>
  </si>
  <si>
    <t>守口東</t>
  </si>
  <si>
    <t>大手前</t>
  </si>
  <si>
    <t>北かわち皐が丘</t>
  </si>
  <si>
    <t>旭</t>
  </si>
  <si>
    <t>枚方津田</t>
  </si>
  <si>
    <t>牧野</t>
  </si>
  <si>
    <t>交野</t>
  </si>
  <si>
    <t>大正</t>
  </si>
  <si>
    <t>門真西</t>
  </si>
  <si>
    <t>市岡</t>
  </si>
  <si>
    <t>港</t>
  </si>
  <si>
    <t>枚方なぎさ</t>
  </si>
  <si>
    <t>茨田</t>
  </si>
  <si>
    <t>枚方</t>
  </si>
  <si>
    <t>－</t>
  </si>
  <si>
    <t>会場</t>
  </si>
  <si>
    <t>高校</t>
  </si>
  <si>
    <t>Ａコート</t>
  </si>
  <si>
    <t>ＴＯ</t>
  </si>
  <si>
    <t>Ｂコート</t>
  </si>
  <si>
    <t>勝</t>
  </si>
  <si>
    <t>負</t>
  </si>
  <si>
    <t>順</t>
  </si>
  <si>
    <t>予選最終順位</t>
  </si>
  <si>
    <t>Ｂブロック</t>
  </si>
  <si>
    <t>Ｃブロック</t>
  </si>
  <si>
    <t>Ａコート</t>
  </si>
  <si>
    <t>ＴＯ</t>
  </si>
  <si>
    <t>Ｂコート</t>
  </si>
  <si>
    <t>1位</t>
  </si>
  <si>
    <t>2位</t>
  </si>
  <si>
    <t>3位</t>
  </si>
  <si>
    <t>4位</t>
  </si>
  <si>
    <t>各位順位</t>
  </si>
  <si>
    <t>1位リーグ</t>
  </si>
  <si>
    <t>2位リーグ</t>
  </si>
  <si>
    <t>3位リーグ</t>
  </si>
  <si>
    <t>4位リーグ</t>
  </si>
  <si>
    <t>7位決定</t>
  </si>
  <si>
    <t>5位決定</t>
  </si>
  <si>
    <t>3位決定</t>
  </si>
  <si>
    <t>決勝</t>
  </si>
  <si>
    <t>－</t>
  </si>
  <si>
    <t>Ａコート</t>
  </si>
  <si>
    <t>ＴＯ</t>
  </si>
  <si>
    <t>Ｂコート</t>
  </si>
  <si>
    <t>A①</t>
  </si>
  <si>
    <t>B①</t>
  </si>
  <si>
    <t>最終日</t>
  </si>
  <si>
    <t>３決</t>
  </si>
  <si>
    <t>５決</t>
  </si>
  <si>
    <t>７決</t>
  </si>
  <si>
    <t>フリースロー大会</t>
  </si>
  <si>
    <t>閉　　会　　式</t>
  </si>
  <si>
    <t>上の結果を下の順位に記入してください　↓</t>
  </si>
  <si>
    <t>－</t>
  </si>
  <si>
    <t>初日</t>
  </si>
  <si>
    <t>2日目</t>
  </si>
  <si>
    <t>１Ｐ、４Ｐ扱い　⇒　コートチェンジ、残り2分止め</t>
  </si>
  <si>
    <t>タイムアウトは、２回のみ。</t>
  </si>
  <si>
    <t>タイムアウトは正式</t>
  </si>
  <si>
    <t>（会場により、早く進行、休憩を長くとるなど）</t>
  </si>
  <si>
    <t>※　この対戦表をもとに審判係の先生は割当をお願いします。</t>
  </si>
  <si>
    <t>高校名</t>
  </si>
  <si>
    <t>代表顧問</t>
  </si>
  <si>
    <t>参加</t>
  </si>
  <si>
    <t>人数</t>
  </si>
  <si>
    <t>審判</t>
  </si>
  <si>
    <t>昨年順</t>
  </si>
  <si>
    <t>米崎　哲央</t>
  </si>
  <si>
    <t>梅市　弘二</t>
  </si>
  <si>
    <t>松下　真二</t>
  </si>
  <si>
    <t>泉尾</t>
  </si>
  <si>
    <t>大西　　衛</t>
  </si>
  <si>
    <t>浦田　　宏</t>
  </si>
  <si>
    <t>役割分担</t>
  </si>
  <si>
    <t>総務</t>
  </si>
  <si>
    <t>競技</t>
  </si>
  <si>
    <t>緑風冠</t>
  </si>
  <si>
    <t>吉川　夏子</t>
  </si>
  <si>
    <t>記録</t>
  </si>
  <si>
    <t>浦山　　聖</t>
  </si>
  <si>
    <t>閉会式</t>
  </si>
  <si>
    <t>寺嶋　　信</t>
  </si>
  <si>
    <t>那須　基子</t>
  </si>
  <si>
    <t>西寝屋川</t>
  </si>
  <si>
    <t>A1</t>
  </si>
  <si>
    <t>A2</t>
  </si>
  <si>
    <t>A3</t>
  </si>
  <si>
    <t>A4</t>
  </si>
  <si>
    <t>A5</t>
  </si>
  <si>
    <t>B1</t>
  </si>
  <si>
    <t>B2</t>
  </si>
  <si>
    <t>B3</t>
  </si>
  <si>
    <t>B4</t>
  </si>
  <si>
    <t>B5</t>
  </si>
  <si>
    <t>C1</t>
  </si>
  <si>
    <t>C2</t>
  </si>
  <si>
    <t>C3</t>
  </si>
  <si>
    <t>C4</t>
  </si>
  <si>
    <t>C5</t>
  </si>
  <si>
    <t>D1</t>
  </si>
  <si>
    <t>D2</t>
  </si>
  <si>
    <t>D3</t>
  </si>
  <si>
    <t>D4</t>
  </si>
  <si>
    <t>D5</t>
  </si>
  <si>
    <t>最終順位</t>
  </si>
  <si>
    <t>5位</t>
  </si>
  <si>
    <t>6位</t>
  </si>
  <si>
    <t>7位</t>
  </si>
  <si>
    <t>8位</t>
  </si>
  <si>
    <t>9位</t>
  </si>
  <si>
    <t>10位</t>
  </si>
  <si>
    <t>11位</t>
  </si>
  <si>
    <t>12位</t>
  </si>
  <si>
    <t>13位</t>
  </si>
  <si>
    <t>14位</t>
  </si>
  <si>
    <t>15位</t>
  </si>
  <si>
    <t>16位</t>
  </si>
  <si>
    <t>17位</t>
  </si>
  <si>
    <t>18位</t>
  </si>
  <si>
    <t>19位</t>
  </si>
  <si>
    <t>20位</t>
  </si>
  <si>
    <t>上</t>
  </si>
  <si>
    <t>中</t>
  </si>
  <si>
    <t>　</t>
  </si>
  <si>
    <t>Ａ</t>
  </si>
  <si>
    <t>Ｂ</t>
  </si>
  <si>
    <t>Ｃ</t>
  </si>
  <si>
    <t>Ｄ</t>
  </si>
  <si>
    <t>不参加</t>
  </si>
  <si>
    <t>大田　和也</t>
  </si>
  <si>
    <t>フルゲーム（前半：流し、後半：正式）</t>
  </si>
  <si>
    <t>●１～４位リーグ、10分－2分－10分</t>
  </si>
  <si>
    <t>●５・６位リーグは試合なし</t>
  </si>
  <si>
    <t>●１・２位（上位）、３・４位（中位）トーナメント</t>
  </si>
  <si>
    <t>●５・６位リーグ</t>
  </si>
  <si>
    <t>３日目、４日目の２日間で総当たり、ハーフゲーム</t>
  </si>
  <si>
    <t>３・４日目</t>
  </si>
  <si>
    <t>その場合は、対戦校どうしで相談して変更するなどしていただければ助かります。</t>
  </si>
  <si>
    <t>※ファールに関して</t>
  </si>
  <si>
    <t>　３・４日目は、１・２位リーグを上位、３・４位リーグを中位とし、</t>
  </si>
  <si>
    <t>　５・６位の下位リーグは３・４日目で、５チームでリーグ戦を行います。（ハーフゲーム）</t>
  </si>
  <si>
    <t>②初日に各ブロックごとに順位を決め、２日目以降はこの順位で試合を行います。</t>
  </si>
  <si>
    <t>　それぞれトーナメントで試合を行います。（フルゲーム）</t>
  </si>
  <si>
    <t>９決</t>
  </si>
  <si>
    <t>１１決</t>
  </si>
  <si>
    <t>１３決</t>
  </si>
  <si>
    <t>１５決</t>
  </si>
  <si>
    <t>９位決定</t>
  </si>
  <si>
    <t>１３位決定</t>
  </si>
  <si>
    <t>最終日</t>
  </si>
  <si>
    <t>21位</t>
  </si>
  <si>
    <t>昼食の時間が短くなっているチームもありますが、ご協力お願い致します。</t>
  </si>
  <si>
    <t>現段階で組んでいるものと、試合順やTOが入れ替わる可能性もあります。</t>
  </si>
  <si>
    <t>○注意事項</t>
  </si>
  <si>
    <t>○お願い</t>
  </si>
  <si>
    <t>昼休憩</t>
  </si>
  <si>
    <t>審判</t>
  </si>
  <si>
    <t>11位決定</t>
  </si>
  <si>
    <t>15位決定</t>
  </si>
  <si>
    <t>Dブロック</t>
  </si>
  <si>
    <t>D6</t>
  </si>
  <si>
    <t>-</t>
  </si>
  <si>
    <r>
      <t>Dブロック</t>
    </r>
    <r>
      <rPr>
        <sz val="14"/>
        <rFont val="HG丸ｺﾞｼｯｸM-PRO"/>
        <family val="3"/>
      </rPr>
      <t>（8分－2分－8分）</t>
    </r>
  </si>
  <si>
    <t>佐藤麻里亜</t>
  </si>
  <si>
    <t>安部さやか</t>
  </si>
  <si>
    <t>田中　理絵</t>
  </si>
  <si>
    <t>権藤　浩史</t>
  </si>
  <si>
    <t>橘　つぐみ</t>
  </si>
  <si>
    <t>備考</t>
  </si>
  <si>
    <t>乾　　美穂</t>
  </si>
  <si>
    <t>下位リーグは２日目（１１月３日）は休みです。</t>
  </si>
  <si>
    <t>　２日目は順位ごとにリーグ戦を行います。５・６位チームは試合はありません。</t>
  </si>
  <si>
    <t>芦間</t>
  </si>
  <si>
    <t>c3</t>
  </si>
  <si>
    <r>
      <t>Aブロック</t>
    </r>
    <r>
      <rPr>
        <sz val="14"/>
        <rFont val="HG丸ｺﾞｼｯｸM-PRO"/>
        <family val="3"/>
      </rPr>
      <t>（10分－2分－10分）</t>
    </r>
  </si>
  <si>
    <r>
      <t>組み合わせを考えるにあたって、考慮した点（</t>
    </r>
    <r>
      <rPr>
        <b/>
        <sz val="18"/>
        <color indexed="10"/>
        <rFont val="HG丸ｺﾞｼｯｸM-PRO"/>
        <family val="3"/>
      </rPr>
      <t>赤字は昨年度と異なる点</t>
    </r>
    <r>
      <rPr>
        <sz val="18"/>
        <rFont val="HG丸ｺﾞｼｯｸM-PRO"/>
        <family val="3"/>
      </rPr>
      <t>）</t>
    </r>
  </si>
  <si>
    <t>　気が付いたことがあれば、当日臨機応変に対応して頂けると助かります。</t>
  </si>
  <si>
    <t>　考えて試合を組み合わせましたが、配慮しきれていない点もあるかと思います。</t>
  </si>
  <si>
    <t>３日目も初日の結果により、上位＋下位となるか、中位＋下位となるか変わりますが、</t>
  </si>
  <si>
    <t>ＴＯの回数が３回になっているところがありますが、ご協力ください。</t>
  </si>
  <si>
    <t>チャンピオン</t>
  </si>
  <si>
    <t>　（来年以降に反映したいと思いますので、不都合な点があれば、競技係までお知らせください。）</t>
  </si>
  <si>
    <t>＊ユニフォームの色・着替える回数、ＴＯの回数、昼休憩の時間、チーム状況、</t>
  </si>
  <si>
    <t>　会場から遠い学校を第１試合に入れない、会場校をリーグ内の１試合目に入るようにする等、</t>
  </si>
  <si>
    <t>◎浦田　権藤</t>
  </si>
  <si>
    <t>谷村加奈美</t>
  </si>
  <si>
    <t>　したがって、３日目までの結果を見て、チーム状況に応じて、組み替えるかもしれません。</t>
  </si>
  <si>
    <t>☆（　　）は、ＴＯチームの生徒で審判をお願いします。（有志の先生、歓迎！）</t>
  </si>
  <si>
    <t>皐が丘</t>
  </si>
  <si>
    <t>香里丘</t>
  </si>
  <si>
    <t>４位リーグ</t>
  </si>
  <si>
    <t>１位リーグ</t>
  </si>
  <si>
    <t>緑風冠</t>
  </si>
  <si>
    <t>３位決定戦を行います。試合に先立ちまして、出場チームと審判の紹介をいたします。</t>
  </si>
  <si>
    <t>Ｂコート、３位決定戦。</t>
  </si>
  <si>
    <t>つづきまして、</t>
  </si>
  <si>
    <t>Ａコート、決勝戦</t>
  </si>
  <si>
    <t>白のユニフォーム</t>
  </si>
  <si>
    <t>　監督</t>
  </si>
  <si>
    <t>先生</t>
  </si>
  <si>
    <t>コーチ</t>
  </si>
  <si>
    <t>　マネージャー</t>
  </si>
  <si>
    <t>さん</t>
  </si>
  <si>
    <t>　スターティングメンバー</t>
  </si>
  <si>
    <t>番</t>
  </si>
  <si>
    <t>さん</t>
  </si>
  <si>
    <t>黒のユニフォーム</t>
  </si>
  <si>
    <t>コーチ</t>
  </si>
  <si>
    <t>　マネージャー</t>
  </si>
  <si>
    <t>　スターティングメンバー</t>
  </si>
  <si>
    <t>主審</t>
  </si>
  <si>
    <t>副審</t>
  </si>
  <si>
    <t>以上です。
両コートの選手の皆さんに盛大な応援よろしくお願いします。</t>
  </si>
  <si>
    <t>学校名</t>
  </si>
  <si>
    <t>お名前</t>
  </si>
  <si>
    <t>お弁当</t>
  </si>
  <si>
    <t>金額</t>
  </si>
  <si>
    <t>大手前</t>
  </si>
  <si>
    <t>門真西</t>
  </si>
  <si>
    <t>泉尾</t>
  </si>
  <si>
    <t>茨田</t>
  </si>
  <si>
    <t>　　５・６位リーグをＣリーグとして成績を発表します。</t>
  </si>
  <si>
    <t>成績発表　記録　（　　　）先生</t>
  </si>
  <si>
    <t>Ａリーグより表彰をします。</t>
  </si>
  <si>
    <t>Ｂリーグの表彰をします。</t>
  </si>
  <si>
    <t>　　　　　　賞状・トロフィー・ボール</t>
  </si>
  <si>
    <t>優勝・準優勝校は３名前に出てください。</t>
  </si>
  <si>
    <t>優勝・準優勝・３位校は３名前に出てください。４位校は１名（ボールのみ）</t>
  </si>
  <si>
    <t>優勝・準優勝校は３名・２位校は１名（ボールのみ）前に出てください。</t>
  </si>
  <si>
    <t>Ｃリーグの表彰をします。</t>
  </si>
  <si>
    <t>個人賞の表彰を行います。</t>
  </si>
  <si>
    <t>・努力賞の表彰を行います。呼ばれたら返事をして、列の前に出てください。</t>
  </si>
  <si>
    <t>先生方商品を渡してあげてください。おめでとうございます。</t>
  </si>
  <si>
    <t>努力賞　発表　(　　　　　）先生</t>
  </si>
  <si>
    <t>・優秀選手の表彰を行います。呼ばれたら返事をして、列の前に出てください。</t>
  </si>
  <si>
    <t>優秀選手　発表　(　　　　　）先生</t>
  </si>
  <si>
    <t>・敢闘選手の表彰を行います。呼ばれたら返事をして、正面に出てきてください。</t>
  </si>
  <si>
    <t>（　　　　　　）先生より渡す。　商品の紹介とインタビュー（　　　　）先生</t>
  </si>
  <si>
    <t>優秀選手　司会者より発表　</t>
  </si>
  <si>
    <t>今大会の最優秀選手（ＭＶＰ）の発表をします。呼ばれたら返事をして、正面に出てきてください。</t>
  </si>
  <si>
    <t>最優秀選手　司会者より発表　</t>
  </si>
  <si>
    <t>今大会の講評を優勝監督（　　　　高校　　　　　先生）　よろしくお願いします。</t>
  </si>
  <si>
    <t>協賛について（　　　　高校　　　　　先生）お願いします。</t>
  </si>
  <si>
    <t>ありがとうございました。優勝（　　　　　　）高校・準優勝（　　　　　）高校は、</t>
  </si>
  <si>
    <t>来週行われる府立高校チャンピオン大会に、西地区代表として参加をしてもらいます。</t>
  </si>
  <si>
    <t>西地区代表として、頑張ってきてください。健闘を祈っています。</t>
  </si>
  <si>
    <t>第　　回西地区府立高等学校バスけとボール大会閉会式　　進行</t>
  </si>
  <si>
    <t>休め・きをつけ</t>
  </si>
  <si>
    <t>第　　回西地区府立高等学校バスけとボール大会閉会式を始めます。礼　座ってください。</t>
  </si>
  <si>
    <t>（表彰をするのは、４位の先生ｏｒ年長の先生）　　今年は【　　　　　　】先生</t>
  </si>
  <si>
    <t>１・２位トーナメントをＡリーグ　３・４位リーグをＢリーグ　５・６位リーグをＣリーグとして成績を発表します。</t>
  </si>
  <si>
    <t>これをもちまして、第　　回西地区府立高等学校バスけとボール大会閉会式を終わります　　礼</t>
  </si>
  <si>
    <t>起立・休め・きをつけ　　片付けの後、顧問打ち合わせを行います。</t>
  </si>
  <si>
    <t>解散</t>
  </si>
  <si>
    <t>市岡</t>
  </si>
  <si>
    <t>　ただいまより、第２８回　西地区府立高等学校バスケットボール大会の、決勝戦、および</t>
  </si>
  <si>
    <t>守口東</t>
  </si>
  <si>
    <t>なみはや</t>
  </si>
  <si>
    <t>なみはや</t>
  </si>
  <si>
    <t>香里丘</t>
  </si>
  <si>
    <t>山本　牧子</t>
  </si>
  <si>
    <t>下水流裕子</t>
  </si>
  <si>
    <t>H26　西地区府立高校大会参加一覧</t>
  </si>
  <si>
    <t>26日</t>
  </si>
  <si>
    <t>2日</t>
  </si>
  <si>
    <t>9日</t>
  </si>
  <si>
    <t>16日</t>
  </si>
  <si>
    <t>11月9日（日）・16日（日）</t>
  </si>
  <si>
    <t>11月9日（日）</t>
  </si>
  <si>
    <t>11月16日（日）</t>
  </si>
  <si>
    <t>順位</t>
  </si>
  <si>
    <t>学　校　名</t>
  </si>
  <si>
    <t>表　彰　選　手　氏　名</t>
  </si>
  <si>
    <t>１位</t>
  </si>
  <si>
    <t>努力賞</t>
  </si>
  <si>
    <t>３位</t>
  </si>
  <si>
    <t>第２８回西地区府立高校リーグ個人表彰</t>
  </si>
  <si>
    <t>優秀選手</t>
  </si>
  <si>
    <t>努力賞</t>
  </si>
  <si>
    <t>最優秀選手　　　　　　</t>
  </si>
  <si>
    <t>高校</t>
  </si>
  <si>
    <t>梅村　香澄</t>
  </si>
  <si>
    <t>080-1461-3532</t>
  </si>
  <si>
    <t>090-8934-2396</t>
  </si>
  <si>
    <t>090-8573-6382</t>
  </si>
  <si>
    <t>中間最終10/17</t>
  </si>
  <si>
    <t>090-3490-9072</t>
  </si>
  <si>
    <t>090-3053-0580</t>
  </si>
  <si>
    <t>門真なみはや</t>
  </si>
  <si>
    <t>山村　裕子</t>
  </si>
  <si>
    <t>090-1713-6050</t>
  </si>
  <si>
    <t>中間最終10/2</t>
  </si>
  <si>
    <t>080-5311-7687</t>
  </si>
  <si>
    <t>中間最終10/20</t>
  </si>
  <si>
    <t>中間最終10/10、３年生参加</t>
  </si>
  <si>
    <t>携帯番号</t>
  </si>
  <si>
    <t>○</t>
  </si>
  <si>
    <t>3日</t>
  </si>
  <si>
    <t>090-4640-3199</t>
  </si>
  <si>
    <t>中村　秀治</t>
  </si>
  <si>
    <t>080-1504-3569</t>
  </si>
  <si>
    <t>○</t>
  </si>
  <si>
    <t>中間最終10/20、11/2修旅翌日（１年10名）</t>
  </si>
  <si>
    <t>080-3035-8537</t>
  </si>
  <si>
    <t>090-3036-5641</t>
  </si>
  <si>
    <t>中間最終10/20,５人しかいないので、アクシデントあれば３年生出場</t>
  </si>
  <si>
    <t>090-3966-3776</t>
  </si>
  <si>
    <t>○</t>
  </si>
  <si>
    <t>中間最終10/21、26は修学旅行考査等で準備ができない為</t>
  </si>
  <si>
    <t>090-2707-6902</t>
  </si>
  <si>
    <t>中間最終10/16</t>
  </si>
  <si>
    <t>×</t>
  </si>
  <si>
    <t>中間最終10/21</t>
  </si>
  <si>
    <t>チーム</t>
  </si>
  <si>
    <t>090-1679-6248</t>
  </si>
  <si>
    <t>090-3494-7654</t>
  </si>
  <si>
    <t>090-4272-8448</t>
  </si>
  <si>
    <t>090-2043-2059</t>
  </si>
  <si>
    <t>090-8376-8967</t>
  </si>
  <si>
    <t>○</t>
  </si>
  <si>
    <t>浅尾　啓史</t>
  </si>
  <si>
    <t>090-7752-9858</t>
  </si>
  <si>
    <t>中間最終10/10</t>
  </si>
  <si>
    <t>1日</t>
  </si>
  <si>
    <t>中間最終10/15</t>
  </si>
  <si>
    <t>8日</t>
  </si>
  <si>
    <t>15日</t>
  </si>
  <si>
    <t>×模試</t>
  </si>
  <si>
    <t>25日</t>
  </si>
  <si>
    <t>2年修学旅行×</t>
  </si>
  <si>
    <t>×説明会</t>
  </si>
  <si>
    <t>×修学旅行</t>
  </si>
  <si>
    <t>×出張</t>
  </si>
  <si>
    <t>修学旅行×</t>
  </si>
  <si>
    <t>△出張</t>
  </si>
  <si>
    <t>090-4567-9487</t>
  </si>
  <si>
    <t>090-1440-8215</t>
  </si>
  <si>
    <t>090-8236-8684</t>
  </si>
  <si>
    <t>○</t>
  </si>
  <si>
    <t>090-9984-3693</t>
  </si>
  <si>
    <t>松本　恵子</t>
  </si>
  <si>
    <t>090-3721-9665</t>
  </si>
  <si>
    <t>中間最終10/3</t>
  </si>
  <si>
    <t>中間最終10/22、26日は２年修学旅行(１年4人)</t>
  </si>
  <si>
    <r>
      <t>①参加チームが２２校となった為</t>
    </r>
    <r>
      <rPr>
        <b/>
        <sz val="11"/>
        <rFont val="HG丸ｺﾞｼｯｸM-PRO"/>
        <family val="3"/>
      </rPr>
      <t>、</t>
    </r>
    <r>
      <rPr>
        <sz val="11"/>
        <rFont val="HG丸ｺﾞｼｯｸM-PRO"/>
        <family val="3"/>
      </rPr>
      <t>昨年度の順位に基づきブロック分けをした結果、</t>
    </r>
  </si>
  <si>
    <t>③下位リーグは、３日目に３試合（ハーフ）、４日目に２試合（ハーフ）行います。</t>
  </si>
  <si>
    <t>　両会場の全試合が終了しなければ、決められませんので、少々お待ち頂くことになるかと思います。</t>
  </si>
  <si>
    <t>　今年は１・２日目連続開催になりますので、部員のみなさんに周知をお願い致します。</t>
  </si>
  <si>
    <t>試合間５分。</t>
  </si>
  <si>
    <t>タイムアウトは、２回のみ。試合間５分。</t>
  </si>
  <si>
    <t>○１１月３日と９日の会場について</t>
  </si>
  <si>
    <t>の予定です。初日の結果をみて、会場を決定します。</t>
  </si>
  <si>
    <t>試合時間は、原則定刻で行いますが、試合終了の時間によって、柔軟に対応してください。</t>
  </si>
  <si>
    <t>可能性があるチームがあります。（例年、その場合は勝敗に関係なく順位を下にしています。）</t>
  </si>
  <si>
    <t>①人数の少ないチームはTOの回数を配慮しました。人数の多いチームは</t>
  </si>
  <si>
    <t>②対戦時のユニフォームの色も配慮しましたが、配慮しきれていない場合もあります。</t>
  </si>
  <si>
    <t>③また、１日目の結果により、２日目以降のリーグが決まりますが、チーム状況を配慮して、</t>
  </si>
  <si>
    <t>④人数が５人に満たない場合、怪我などのトラブルがあった場合には、３年生に出場してもらう</t>
  </si>
  <si>
    <t>ご理解、ご協力ください。</t>
  </si>
  <si>
    <t>11月2日（日）</t>
  </si>
  <si>
    <t>11月3日（祝）</t>
  </si>
  <si>
    <t>ｂ１</t>
  </si>
  <si>
    <t>ｂ２</t>
  </si>
  <si>
    <t>b1</t>
  </si>
  <si>
    <t>b2</t>
  </si>
  <si>
    <t>b5</t>
  </si>
  <si>
    <t>c1</t>
  </si>
  <si>
    <t>d5</t>
  </si>
  <si>
    <t>d1</t>
  </si>
  <si>
    <t>d1</t>
  </si>
  <si>
    <t>d2</t>
  </si>
  <si>
    <t>d3</t>
  </si>
  <si>
    <t>d4</t>
  </si>
  <si>
    <t>d6</t>
  </si>
  <si>
    <t>d6</t>
  </si>
  <si>
    <t>Aブロック</t>
  </si>
  <si>
    <t>a4</t>
  </si>
  <si>
    <t>a5</t>
  </si>
  <si>
    <t>a3</t>
  </si>
  <si>
    <t>a1</t>
  </si>
  <si>
    <t>a2</t>
  </si>
  <si>
    <t>a3</t>
  </si>
  <si>
    <t>総失点</t>
  </si>
  <si>
    <t>得失
点差</t>
  </si>
  <si>
    <t>総
得点</t>
  </si>
  <si>
    <t>総
失点</t>
  </si>
  <si>
    <t>Ｂ</t>
  </si>
  <si>
    <t>Ａブロック</t>
  </si>
  <si>
    <t>Ｂブロック</t>
  </si>
  <si>
    <t>Ｃブロック</t>
  </si>
  <si>
    <t>Ｄブロック</t>
  </si>
  <si>
    <t>次のシートへ</t>
  </si>
  <si>
    <t>⇒</t>
  </si>
  <si>
    <t>休み</t>
  </si>
  <si>
    <t>D</t>
  </si>
  <si>
    <t>※入力は左下の三角形にして下さい。</t>
  </si>
  <si>
    <t>順位</t>
  </si>
  <si>
    <t>２位</t>
  </si>
  <si>
    <t>３位</t>
  </si>
  <si>
    <t>４位</t>
  </si>
  <si>
    <t>11/3の試合</t>
  </si>
  <si>
    <t>総得点</t>
  </si>
  <si>
    <t>得失点差</t>
  </si>
  <si>
    <t>５位</t>
  </si>
  <si>
    <t>６位</t>
  </si>
  <si>
    <t>７位</t>
  </si>
  <si>
    <t>８位</t>
  </si>
  <si>
    <t>９位</t>
  </si>
  <si>
    <t>１０位</t>
  </si>
  <si>
    <t>１２位</t>
  </si>
  <si>
    <t>１３位</t>
  </si>
  <si>
    <t>１４位</t>
  </si>
  <si>
    <t>１５位</t>
  </si>
  <si>
    <t>１６位</t>
  </si>
  <si>
    <t>１７位</t>
  </si>
  <si>
    <t>１８位</t>
  </si>
  <si>
    <t>１９位</t>
  </si>
  <si>
    <t>２０位</t>
  </si>
  <si>
    <t>２１位</t>
  </si>
  <si>
    <t>フリガナも入力できます！！</t>
  </si>
  <si>
    <t>２位</t>
  </si>
  <si>
    <t>高校</t>
  </si>
  <si>
    <t>優秀選手</t>
  </si>
  <si>
    <t>４位</t>
  </si>
  <si>
    <t>１１位</t>
  </si>
  <si>
    <t>敢闘選手</t>
  </si>
  <si>
    <t>※入力は左下の△にしてください！！</t>
  </si>
  <si>
    <t>上位（Ａグループ）トーナメント</t>
  </si>
  <si>
    <t>中位（Ｂグループ）トーナメント</t>
  </si>
  <si>
    <t>下位（Ｃ）L</t>
  </si>
  <si>
    <t>上位（Ａ）Ｔ</t>
  </si>
  <si>
    <t>下位（Ｃグループ）リーグ戦表</t>
  </si>
  <si>
    <t>中位（Ｂ）T</t>
  </si>
  <si>
    <t>ＨＰ</t>
  </si>
  <si>
    <t>◎権藤</t>
  </si>
  <si>
    <t>チーム</t>
  </si>
  <si>
    <t>④最終日は、ＴＯの回数や条件に差があります。</t>
  </si>
  <si>
    <t>１１月２日（日）</t>
  </si>
  <si>
    <t>１１月３日（祝）</t>
  </si>
  <si>
    <t>１１月９日（日）</t>
  </si>
  <si>
    <t>１１月１６日（日）</t>
  </si>
  <si>
    <t>　各ピリオド、チームファール５回よりフリースロー（正規）</t>
  </si>
  <si>
    <t>　個人ファール５回でファールアウト（正規）</t>
  </si>
  <si>
    <t>北かわち皐が丘</t>
  </si>
  <si>
    <t>◎安部　山本　吉川</t>
  </si>
  <si>
    <t>◎下水流　松下　岡田</t>
  </si>
  <si>
    <t>◎梅市　梅村　米崎</t>
  </si>
  <si>
    <t>◎藤井　常盤　乾　寺嶋　</t>
  </si>
  <si>
    <t xml:space="preserve">   浦山　橘　各コーチ</t>
  </si>
  <si>
    <t>会計</t>
  </si>
  <si>
    <t>懇親会</t>
  </si>
  <si>
    <t>A</t>
  </si>
  <si>
    <t>B</t>
  </si>
  <si>
    <t>B</t>
  </si>
  <si>
    <t>A</t>
  </si>
  <si>
    <t>不参加</t>
  </si>
  <si>
    <t>⑥１・２日目が連続となる為、２日目の会場校となる学校の会場設営への負担や、生徒の体力面の負担を考え、</t>
  </si>
  <si>
    <t>　２日目の時程を例年より１時間遅れとしました。</t>
  </si>
  <si>
    <t>⑦試合結果により３日目の会場は、上位＋下位となるか、中位＋下位となるか変わります。</t>
  </si>
  <si>
    <t>B</t>
  </si>
  <si>
    <t>◎佐藤</t>
  </si>
  <si>
    <t>中間最終10/10、３年生参加？</t>
  </si>
  <si>
    <t>休　憩（３０分間）</t>
  </si>
  <si>
    <t>　それに伴い昼休みの時間が遅くなるので、間の休憩時間を長くし、お昼ご飯は適宜取って頂けるようにしました。</t>
  </si>
  <si>
    <t>　 浅尾　田中　山村</t>
  </si>
  <si>
    <t>C</t>
  </si>
  <si>
    <t>B</t>
  </si>
  <si>
    <t>b5</t>
  </si>
  <si>
    <t>c5</t>
  </si>
  <si>
    <t>c1</t>
  </si>
  <si>
    <t>c2</t>
  </si>
  <si>
    <t>c3</t>
  </si>
  <si>
    <t>c4</t>
  </si>
  <si>
    <t>c2</t>
  </si>
  <si>
    <t>c4</t>
  </si>
  <si>
    <t>c2</t>
  </si>
  <si>
    <t>c5</t>
  </si>
  <si>
    <t>c4</t>
  </si>
  <si>
    <t>b2</t>
  </si>
  <si>
    <t>C</t>
  </si>
  <si>
    <t>C</t>
  </si>
  <si>
    <t>中間最終10/15、10/26修旅翌日（１年のみ）</t>
  </si>
  <si>
    <t>⇒</t>
  </si>
  <si>
    <t>A①</t>
  </si>
  <si>
    <t>B①</t>
  </si>
  <si>
    <t>①</t>
  </si>
  <si>
    <t>②</t>
  </si>
  <si>
    <t>③</t>
  </si>
  <si>
    <t>④</t>
  </si>
  <si>
    <t>⑤</t>
  </si>
  <si>
    <t>⑥</t>
  </si>
  <si>
    <t>⑦</t>
  </si>
  <si>
    <t>上位（Ａ）T</t>
  </si>
  <si>
    <t>②</t>
  </si>
  <si>
    <t>④</t>
  </si>
  <si>
    <t>中位（Ｂ）Ｔ</t>
  </si>
  <si>
    <t>下位（Ｃ）Ｌ</t>
  </si>
  <si>
    <t>片付け（20分）・各校ミーティング（３分）⇒解散18:30頃</t>
  </si>
  <si>
    <r>
      <t>両ブロック</t>
    </r>
    <r>
      <rPr>
        <sz val="14"/>
        <rFont val="HG丸ｺﾞｼｯｸM-PRO"/>
        <family val="3"/>
      </rPr>
      <t>（10分－2分－10分）</t>
    </r>
  </si>
  <si>
    <t>a1</t>
  </si>
  <si>
    <t>１・２日目が連続となる為、２日目の会場校となる学校の会場設営への負担や、</t>
  </si>
  <si>
    <t>　２日目の会場及び組合せは、１日目の試合の結果が出次第、早急に決めて両会場に連絡致します。</t>
  </si>
  <si>
    <r>
      <t>⑤</t>
    </r>
    <r>
      <rPr>
        <b/>
        <sz val="11"/>
        <color indexed="10"/>
        <rFont val="HG丸ｺﾞｼｯｸM-PRO"/>
        <family val="3"/>
      </rPr>
      <t>２日目の会場及び組合せは、１日目の試合の結果が出次第、早急に決めて両会場に連絡致します。</t>
    </r>
  </si>
  <si>
    <r>
      <rPr>
        <sz val="10"/>
        <rFont val="HG丸ｺﾞｼｯｸM-PRO"/>
        <family val="3"/>
      </rPr>
      <t>生徒の体力面の負担を考え、</t>
    </r>
    <r>
      <rPr>
        <b/>
        <sz val="10"/>
        <color indexed="10"/>
        <rFont val="HG丸ｺﾞｼｯｸM-PRO"/>
        <family val="3"/>
      </rPr>
      <t>２日目の時程を例年より１時間遅れとしました。</t>
    </r>
  </si>
  <si>
    <t>　Ａ・Ｂ・Ｃブロックは５チームリーグ、Ｄブロックは６チームリーグとなりました。</t>
  </si>
  <si>
    <t>　Ｄブロックは、８分‐２分‐８分のハーフゲーム</t>
  </si>
  <si>
    <t>　Ａ・Ｂ・Ｃブロックは、１０分-２分-１０分のハーフゲームです。</t>
  </si>
  <si>
    <t>●Ｄブロックは６チームリーグなので、8分－2分－8分</t>
  </si>
  <si>
    <t>●Ａ・B・Ｃブロックは５チームリーグなので、10分－2分－10分</t>
  </si>
  <si>
    <t>d5</t>
  </si>
  <si>
    <t>a2</t>
  </si>
  <si>
    <t>b2</t>
  </si>
  <si>
    <t>b5</t>
  </si>
  <si>
    <t>ｂ１</t>
  </si>
  <si>
    <t>d5</t>
  </si>
  <si>
    <t>d2</t>
  </si>
  <si>
    <t>d3</t>
  </si>
  <si>
    <t>d4</t>
  </si>
  <si>
    <t>a1</t>
  </si>
  <si>
    <t>①</t>
  </si>
  <si>
    <t>③</t>
  </si>
  <si>
    <t>３日目（１１月９日）…香里丘・門真西</t>
  </si>
  <si>
    <t>初日の結果や審判割当を考えて、組み替えますのでご了承ください。</t>
  </si>
  <si>
    <t>　これも初日の結果や審判割当によって変わる可能性があります。</t>
  </si>
  <si>
    <t>A③</t>
  </si>
  <si>
    <t>B③</t>
  </si>
  <si>
    <t>A④</t>
  </si>
  <si>
    <t>B④</t>
  </si>
  <si>
    <t>A⑥</t>
  </si>
  <si>
    <t>B⑥</t>
  </si>
  <si>
    <t>A②</t>
  </si>
  <si>
    <t>B②</t>
  </si>
  <si>
    <t>現段階では、昨年通り、上位＋下位、中位という組合せを考えています。</t>
  </si>
  <si>
    <t>　昨年通り、現段階では上位＋下位、中位いう組合せを考えています。</t>
  </si>
  <si>
    <t>b3</t>
  </si>
  <si>
    <t>b4</t>
  </si>
  <si>
    <t>※予選・本戦共に、同点の場合は３分間の延長戦</t>
  </si>
  <si>
    <t>（ファール・ゴールについては、ハーフゲームは２Ｑの継続、フルゲームは４Ｑの継続）</t>
  </si>
  <si>
    <t>（会場）</t>
  </si>
  <si>
    <t>２日目（１１月３日）…長尾・交野　（門真西は念のため予備会場とさせて頂きます）</t>
  </si>
  <si>
    <t>◎大西　武井　佐藤　那須</t>
  </si>
  <si>
    <t>◎中村　長戸</t>
  </si>
  <si>
    <t>ユニフォームに準ずるものを、極力着用して頂けるように、お願い致します。</t>
  </si>
  <si>
    <t>試合が続くチームがある為、１０分間の休憩を取ります。</t>
  </si>
  <si>
    <t>最後に、優勝チームのキャプテンに全チームを代表して挨拶をしてもらいます。</t>
  </si>
  <si>
    <t>これをもって、各校キャプテンの顧問の先生への挨拶まわりを割愛したいと思います。</t>
  </si>
  <si>
    <t>では、優勝チーム（　　　　　）高校のキャプテン、よろしくお願いします。</t>
  </si>
  <si>
    <t>皐が丘</t>
  </si>
  <si>
    <t>２位リーグ</t>
  </si>
  <si>
    <r>
      <t>１位＋２位リーグ</t>
    </r>
    <r>
      <rPr>
        <sz val="14"/>
        <rFont val="HG丸ｺﾞｼｯｸM-PRO"/>
        <family val="3"/>
      </rPr>
      <t>（10分－2分－10分）</t>
    </r>
  </si>
  <si>
    <t>３位リーグ</t>
  </si>
  <si>
    <r>
      <t>３位＋４位リーグ</t>
    </r>
    <r>
      <rPr>
        <sz val="14"/>
        <rFont val="HG丸ｺﾞｼｯｸM-PRO"/>
        <family val="3"/>
      </rPr>
      <t>（10分－2分－10分）</t>
    </r>
  </si>
  <si>
    <t>-</t>
  </si>
  <si>
    <t>-</t>
  </si>
  <si>
    <t>香里丘</t>
  </si>
  <si>
    <t>×</t>
  </si>
  <si>
    <t>緑風冠</t>
  </si>
  <si>
    <t>-</t>
  </si>
  <si>
    <t>＊茨田vsなぎさの対戦は、勝った茨田は３年生が出場している為、なぎさの勝ちとした。</t>
  </si>
  <si>
    <t>＊勝敗が並んだ大手前・交野および旭・四條畷は直接対決の結果で順位を決めました。</t>
  </si>
  <si>
    <t>緑風冠</t>
  </si>
  <si>
    <t>35-46</t>
  </si>
  <si>
    <t>37-18</t>
  </si>
  <si>
    <t>31-81</t>
  </si>
  <si>
    <t>44-57</t>
  </si>
  <si>
    <t>51-52</t>
  </si>
  <si>
    <t>35-50</t>
  </si>
  <si>
    <t>29-37</t>
  </si>
  <si>
    <t>52-54</t>
  </si>
  <si>
    <t>66-22</t>
  </si>
  <si>
    <t>78-49</t>
  </si>
  <si>
    <t>11-31</t>
  </si>
  <si>
    <t>37-75</t>
  </si>
  <si>
    <t>40-64</t>
  </si>
  <si>
    <t>26-40</t>
  </si>
  <si>
    <t>48-10</t>
  </si>
  <si>
    <t>59-47</t>
  </si>
  <si>
    <t>44-40</t>
  </si>
  <si>
    <t>20-33</t>
  </si>
  <si>
    <t>42-53</t>
  </si>
  <si>
    <t>57-61</t>
  </si>
  <si>
    <t>42-12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</si>
</sst>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90">
    <font>
      <sz val="11"/>
      <name val="ＭＳ Ｐゴシック"/>
      <family val="3"/>
    </font>
    <font>
      <sz val="6"/>
      <name val="ＭＳ Ｐゴシック"/>
      <family val="3"/>
    </font>
    <font>
      <sz val="20"/>
      <name val="HG丸ｺﾞｼｯｸM-PRO"/>
      <family val="3"/>
    </font>
    <font>
      <sz val="16"/>
      <name val="HG丸ｺﾞｼｯｸM-PRO"/>
      <family val="3"/>
    </font>
    <font>
      <sz val="12"/>
      <name val="HG丸ｺﾞｼｯｸM-PRO"/>
      <family val="3"/>
    </font>
    <font>
      <sz val="18"/>
      <name val="HG丸ｺﾞｼｯｸM-PRO"/>
      <family val="3"/>
    </font>
    <font>
      <sz val="14"/>
      <name val="HG丸ｺﾞｼｯｸM-PRO"/>
      <family val="3"/>
    </font>
    <font>
      <sz val="11"/>
      <name val="HG丸ｺﾞｼｯｸM-PRO"/>
      <family val="3"/>
    </font>
    <font>
      <b/>
      <sz val="18"/>
      <color indexed="60"/>
      <name val="HG丸ｺﾞｼｯｸM-PRO"/>
      <family val="3"/>
    </font>
    <font>
      <b/>
      <sz val="18"/>
      <color indexed="62"/>
      <name val="HG丸ｺﾞｼｯｸM-PRO"/>
      <family val="3"/>
    </font>
    <font>
      <b/>
      <sz val="18"/>
      <color indexed="58"/>
      <name val="HG丸ｺﾞｼｯｸM-PRO"/>
      <family val="3"/>
    </font>
    <font>
      <b/>
      <sz val="11"/>
      <name val="HG丸ｺﾞｼｯｸM-PRO"/>
      <family val="3"/>
    </font>
    <font>
      <b/>
      <sz val="11"/>
      <color indexed="58"/>
      <name val="HG丸ｺﾞｼｯｸM-PRO"/>
      <family val="3"/>
    </font>
    <font>
      <b/>
      <sz val="11"/>
      <color indexed="10"/>
      <name val="HG丸ｺﾞｼｯｸM-PRO"/>
      <family val="3"/>
    </font>
    <font>
      <sz val="10"/>
      <name val="HG丸ｺﾞｼｯｸM-PRO"/>
      <family val="3"/>
    </font>
    <font>
      <b/>
      <sz val="14"/>
      <name val="HG丸ｺﾞｼｯｸM-PRO"/>
      <family val="3"/>
    </font>
    <font>
      <b/>
      <sz val="14"/>
      <color indexed="56"/>
      <name val="HG丸ｺﾞｼｯｸM-PRO"/>
      <family val="3"/>
    </font>
    <font>
      <b/>
      <sz val="14"/>
      <color indexed="16"/>
      <name val="HG丸ｺﾞｼｯｸM-PRO"/>
      <family val="3"/>
    </font>
    <font>
      <b/>
      <sz val="11"/>
      <name val="ＭＳ Ｐゴシック"/>
      <family val="3"/>
    </font>
    <font>
      <sz val="14"/>
      <color indexed="9"/>
      <name val="HG丸ｺﾞｼｯｸM-PRO"/>
      <family val="3"/>
    </font>
    <font>
      <sz val="14"/>
      <color indexed="41"/>
      <name val="HG丸ｺﾞｼｯｸM-PRO"/>
      <family val="3"/>
    </font>
    <font>
      <sz val="12"/>
      <color indexed="9"/>
      <name val="HG丸ｺﾞｼｯｸM-PRO"/>
      <family val="3"/>
    </font>
    <font>
      <sz val="8"/>
      <name val="HG丸ｺﾞｼｯｸM-PRO"/>
      <family val="3"/>
    </font>
    <font>
      <b/>
      <sz val="12"/>
      <color indexed="58"/>
      <name val="HG丸ｺﾞｼｯｸM-PRO"/>
      <family val="3"/>
    </font>
    <font>
      <sz val="14"/>
      <color indexed="8"/>
      <name val="HG丸ｺﾞｼｯｸM-PRO"/>
      <family val="3"/>
    </font>
    <font>
      <sz val="11"/>
      <name val="ＭＳ ゴシック"/>
      <family val="3"/>
    </font>
    <font>
      <b/>
      <sz val="24"/>
      <name val="ＭＳ Ｐゴシック"/>
      <family val="3"/>
    </font>
    <font>
      <sz val="8"/>
      <name val="ＭＳ Ｐゴシック"/>
      <family val="3"/>
    </font>
    <font>
      <sz val="11"/>
      <name val="ＤＦ特太ゴシック体"/>
      <family val="3"/>
    </font>
    <font>
      <sz val="14"/>
      <name val="ＭＳ Ｐゴシック"/>
      <family val="3"/>
    </font>
    <font>
      <sz val="9"/>
      <name val="ＭＳ Ｐゴシック"/>
      <family val="3"/>
    </font>
    <font>
      <sz val="10"/>
      <name val="ＭＳ Ｐゴシック"/>
      <family val="3"/>
    </font>
    <font>
      <b/>
      <sz val="16"/>
      <name val="HG丸ｺﾞｼｯｸM-PRO"/>
      <family val="3"/>
    </font>
    <font>
      <b/>
      <sz val="12"/>
      <color indexed="10"/>
      <name val="HG丸ｺﾞｼｯｸM-PRO"/>
      <family val="3"/>
    </font>
    <font>
      <sz val="10.5"/>
      <color indexed="10"/>
      <name val="HG丸ｺﾞｼｯｸM-PRO"/>
      <family val="3"/>
    </font>
    <font>
      <sz val="14"/>
      <color indexed="27"/>
      <name val="HG丸ｺﾞｼｯｸM-PRO"/>
      <family val="3"/>
    </font>
    <font>
      <b/>
      <sz val="18"/>
      <color indexed="10"/>
      <name val="HG丸ｺﾞｼｯｸM-PRO"/>
      <family val="3"/>
    </font>
    <font>
      <b/>
      <sz val="12"/>
      <name val="HG丸ｺﾞｼｯｸM-PRO"/>
      <family val="3"/>
    </font>
    <font>
      <sz val="9"/>
      <name val="HG丸ｺﾞｼｯｸM-PRO"/>
      <family val="3"/>
    </font>
    <font>
      <i/>
      <sz val="11"/>
      <name val="HG丸ｺﾞｼｯｸM-PRO"/>
      <family val="3"/>
    </font>
    <font>
      <sz val="7"/>
      <name val="ＭＳ Ｐゴシック"/>
      <family val="3"/>
    </font>
    <font>
      <sz val="22"/>
      <name val="HG丸ｺﾞｼｯｸM-PRO"/>
      <family val="3"/>
    </font>
    <font>
      <b/>
      <sz val="22"/>
      <name val="HG丸ｺﾞｼｯｸM-PRO"/>
      <family val="3"/>
    </font>
    <font>
      <sz val="26"/>
      <name val="HG丸ｺﾞｼｯｸM-PRO"/>
      <family val="3"/>
    </font>
    <font>
      <sz val="28"/>
      <name val="HG丸ｺﾞｼｯｸM-PRO"/>
      <family val="3"/>
    </font>
    <font>
      <b/>
      <sz val="10"/>
      <color indexed="10"/>
      <name val="HG丸ｺﾞｼｯｸM-PRO"/>
      <family val="3"/>
    </font>
    <font>
      <sz val="6"/>
      <name val="HG丸ｺﾞｼｯｸM-PRO"/>
      <family val="3"/>
    </font>
    <font>
      <b/>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36"/>
      <color indexed="8"/>
      <name val="ＭＳ Ｐゴシック"/>
      <family val="3"/>
    </font>
    <font>
      <b/>
      <sz val="11"/>
      <color indexed="5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HG丸ｺﾞｼｯｸM-PRO"/>
      <family val="3"/>
    </font>
    <font>
      <b/>
      <sz val="10"/>
      <color rgb="FFFF0000"/>
      <name val="HG丸ｺﾞｼｯｸM-PRO"/>
      <family val="3"/>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theme="6" tint="0.799979984760284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style="thin"/>
      <bottom style="thin"/>
    </border>
    <border>
      <left>
        <color indexed="63"/>
      </left>
      <right>
        <color indexed="63"/>
      </right>
      <top style="medium"/>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medium"/>
    </border>
    <border>
      <left style="medium"/>
      <right style="thin"/>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medium"/>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style="dotted"/>
    </border>
    <border>
      <left style="medium"/>
      <right style="medium"/>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style="thin"/>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color indexed="63"/>
      </left>
      <right>
        <color indexed="63"/>
      </right>
      <top style="dotted"/>
      <bottom style="medium"/>
    </border>
    <border>
      <left style="medium"/>
      <right style="medium"/>
      <top>
        <color indexed="63"/>
      </top>
      <bottom>
        <color indexed="63"/>
      </bottom>
    </border>
    <border>
      <left>
        <color indexed="63"/>
      </left>
      <right>
        <color indexed="63"/>
      </right>
      <top style="medium"/>
      <bottom style="dotted"/>
    </border>
    <border>
      <left style="medium"/>
      <right style="medium"/>
      <top style="dotted"/>
      <bottom style="medium"/>
    </border>
    <border>
      <left style="medium"/>
      <right style="medium"/>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style="medium"/>
      <right style="medium"/>
      <top style="dotted"/>
      <bottom>
        <color indexed="63"/>
      </bottom>
    </border>
    <border>
      <left>
        <color indexed="63"/>
      </left>
      <right>
        <color indexed="63"/>
      </right>
      <top style="dotted"/>
      <bottom>
        <color indexed="63"/>
      </bottom>
    </border>
    <border>
      <left style="medium"/>
      <right style="medium"/>
      <top>
        <color indexed="63"/>
      </top>
      <bottom style="dotted"/>
    </border>
    <border>
      <left style="medium"/>
      <right style="medium"/>
      <top>
        <color indexed="63"/>
      </top>
      <bottom style="medium"/>
    </border>
    <border>
      <left style="medium"/>
      <right style="thin"/>
      <top style="medium"/>
      <bottom>
        <color indexed="63"/>
      </bottom>
    </border>
    <border>
      <left style="medium"/>
      <right>
        <color indexed="63"/>
      </right>
      <top>
        <color indexed="63"/>
      </top>
      <bottom>
        <color indexed="63"/>
      </bottom>
    </border>
    <border>
      <left>
        <color indexed="63"/>
      </left>
      <right>
        <color indexed="63"/>
      </right>
      <top style="thin"/>
      <bottom style="medium"/>
    </border>
    <border>
      <left style="thin"/>
      <right>
        <color indexed="63"/>
      </right>
      <top style="thin"/>
      <bottom style="medium"/>
    </border>
    <border>
      <left style="thin"/>
      <right style="medium"/>
      <top style="medium"/>
      <bottom style="medium"/>
    </border>
    <border>
      <left style="thin"/>
      <right style="medium"/>
      <top>
        <color indexed="63"/>
      </top>
      <bottom>
        <color indexed="63"/>
      </bottom>
    </border>
    <border>
      <left style="thin"/>
      <right style="medium"/>
      <top style="thin"/>
      <bottom style="medium"/>
    </border>
    <border>
      <left>
        <color indexed="63"/>
      </left>
      <right style="thin"/>
      <top style="medium"/>
      <bottom style="medium"/>
    </border>
    <border>
      <left style="medium"/>
      <right style="medium"/>
      <top style="thin"/>
      <bottom style="medium"/>
    </border>
    <border>
      <left style="medium"/>
      <right>
        <color indexed="63"/>
      </right>
      <top style="medium"/>
      <bottom style="dotted"/>
    </border>
    <border>
      <left>
        <color indexed="63"/>
      </left>
      <right style="medium"/>
      <top style="medium"/>
      <bottom style="dotted"/>
    </border>
    <border>
      <left style="thin"/>
      <right>
        <color indexed="63"/>
      </right>
      <top style="medium"/>
      <bottom style="double"/>
    </border>
    <border>
      <left style="medium"/>
      <right style="thin"/>
      <top style="medium"/>
      <bottom style="double"/>
    </border>
    <border>
      <left style="thin"/>
      <right style="medium"/>
      <top style="medium"/>
      <bottom style="double"/>
    </border>
    <border>
      <left>
        <color indexed="63"/>
      </left>
      <right style="thin"/>
      <top style="medium"/>
      <bottom style="double"/>
    </border>
    <border>
      <left style="thin"/>
      <right style="thin"/>
      <top style="medium"/>
      <bottom style="double"/>
    </border>
    <border>
      <left style="medium"/>
      <right style="double"/>
      <top style="medium"/>
      <bottom style="double"/>
    </border>
    <border>
      <left style="medium"/>
      <right>
        <color indexed="63"/>
      </right>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style="thin"/>
      <bottom style="medium"/>
    </border>
    <border>
      <left>
        <color indexed="63"/>
      </left>
      <right style="medium"/>
      <top style="double"/>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color indexed="63"/>
      </botto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diagonalDown="1">
      <left style="medium"/>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medium"/>
      <right>
        <color indexed="63"/>
      </right>
      <top style="medium"/>
      <bottom>
        <color indexed="63"/>
      </bottom>
    </border>
    <border>
      <left>
        <color indexed="63"/>
      </left>
      <right style="medium"/>
      <top style="medium"/>
      <bottom>
        <color indexed="63"/>
      </botto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diagonalDown="1">
      <left style="double"/>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uble"/>
      <right>
        <color indexed="63"/>
      </right>
      <top style="medium"/>
      <bottom style="double"/>
    </border>
    <border>
      <left>
        <color indexed="63"/>
      </left>
      <right>
        <color indexed="63"/>
      </right>
      <top style="medium"/>
      <bottom style="double"/>
    </border>
    <border>
      <left style="thin"/>
      <right>
        <color indexed="63"/>
      </right>
      <top style="medium"/>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medium"/>
      <top style="medium"/>
      <bottom style="double"/>
    </border>
    <border diagonalDown="1">
      <left>
        <color indexed="63"/>
      </left>
      <right style="thin"/>
      <top style="thin"/>
      <bottom style="medium"/>
      <diagonal style="thin"/>
    </border>
    <border>
      <left>
        <color indexed="63"/>
      </left>
      <right>
        <color indexed="63"/>
      </right>
      <top style="dotted"/>
      <bottom style="thin"/>
    </border>
    <border>
      <left>
        <color indexed="63"/>
      </left>
      <right style="medium"/>
      <top style="dotted"/>
      <bottom style="thin"/>
    </border>
    <border>
      <left>
        <color indexed="63"/>
      </left>
      <right style="medium"/>
      <top style="dotted"/>
      <bottom style="medium"/>
    </border>
    <border>
      <left style="medium"/>
      <right>
        <color indexed="63"/>
      </right>
      <top style="dotted"/>
      <bottom style="medium"/>
    </border>
    <border>
      <left style="medium"/>
      <right>
        <color indexed="63"/>
      </right>
      <top style="dotted"/>
      <bottom style="thin"/>
    </border>
    <border>
      <left style="medium"/>
      <right>
        <color indexed="63"/>
      </right>
      <top>
        <color indexed="63"/>
      </top>
      <bottom style="dotted"/>
    </border>
    <border>
      <left>
        <color indexed="63"/>
      </left>
      <right style="double"/>
      <top style="thin"/>
      <bottom style="medium"/>
    </border>
    <border>
      <left>
        <color indexed="63"/>
      </left>
      <right style="double"/>
      <top style="thin"/>
      <bottom style="thin"/>
    </border>
    <border>
      <left>
        <color indexed="63"/>
      </left>
      <right style="double"/>
      <top style="medium"/>
      <bottom style="double"/>
    </border>
    <border>
      <left>
        <color indexed="63"/>
      </left>
      <right style="double"/>
      <top>
        <color indexed="63"/>
      </top>
      <bottom style="thin"/>
    </border>
    <border>
      <left style="medium"/>
      <right>
        <color indexed="63"/>
      </right>
      <top style="double"/>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1" applyNumberFormat="0" applyAlignment="0" applyProtection="0"/>
    <xf numFmtId="0" fontId="73" fillId="26"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0" borderId="4" applyNumberFormat="0" applyAlignment="0" applyProtection="0"/>
    <xf numFmtId="0" fontId="86" fillId="0" borderId="0" applyNumberFormat="0" applyFill="0" applyBorder="0" applyAlignment="0" applyProtection="0"/>
    <xf numFmtId="0" fontId="87" fillId="31" borderId="0" applyNumberFormat="0" applyBorder="0" applyAlignment="0" applyProtection="0"/>
  </cellStyleXfs>
  <cellXfs count="994">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20"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11"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11"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Fill="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0" fillId="0" borderId="0" xfId="0" applyFill="1" applyAlignment="1">
      <alignment vertical="center"/>
    </xf>
    <xf numFmtId="0" fontId="18" fillId="0" borderId="0" xfId="0" applyFont="1" applyAlignment="1">
      <alignment horizontal="center" vertical="center"/>
    </xf>
    <xf numFmtId="0" fontId="18" fillId="0" borderId="16" xfId="0" applyFont="1" applyBorder="1" applyAlignment="1">
      <alignment vertical="center"/>
    </xf>
    <xf numFmtId="0" fontId="18" fillId="0" borderId="16" xfId="0" applyFont="1" applyFill="1" applyBorder="1" applyAlignment="1">
      <alignment vertical="center"/>
    </xf>
    <xf numFmtId="0" fontId="18" fillId="0" borderId="0" xfId="0" applyFont="1" applyFill="1" applyBorder="1" applyAlignment="1">
      <alignment vertical="center"/>
    </xf>
    <xf numFmtId="0" fontId="15" fillId="32" borderId="0" xfId="0" applyFont="1" applyFill="1" applyAlignment="1">
      <alignment horizontal="center" vertical="center"/>
    </xf>
    <xf numFmtId="0" fontId="15" fillId="33" borderId="0" xfId="0" applyFont="1" applyFill="1" applyAlignment="1">
      <alignment horizontal="center" vertical="center"/>
    </xf>
    <xf numFmtId="0" fontId="15" fillId="5" borderId="0" xfId="0" applyFont="1" applyFill="1" applyAlignment="1">
      <alignment horizontal="center" vertical="center"/>
    </xf>
    <xf numFmtId="0" fontId="15" fillId="34" borderId="0" xfId="0" applyFont="1" applyFill="1" applyAlignment="1">
      <alignment horizontal="center" vertical="center"/>
    </xf>
    <xf numFmtId="0" fontId="22" fillId="0" borderId="0" xfId="0" applyFont="1" applyAlignment="1">
      <alignment horizontal="center" vertical="center"/>
    </xf>
    <xf numFmtId="0" fontId="23" fillId="0" borderId="0" xfId="0" applyFont="1" applyFill="1" applyAlignment="1">
      <alignment horizontal="left" vertical="center"/>
    </xf>
    <xf numFmtId="20" fontId="3" fillId="0" borderId="0" xfId="0" applyNumberFormat="1" applyFont="1" applyAlignment="1">
      <alignment horizontal="left" vertical="center"/>
    </xf>
    <xf numFmtId="0" fontId="25" fillId="0" borderId="0" xfId="0" applyFont="1" applyAlignment="1">
      <alignment vertical="center"/>
    </xf>
    <xf numFmtId="56" fontId="25" fillId="0" borderId="0" xfId="0" applyNumberFormat="1" applyFont="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56" fontId="0" fillId="0" borderId="19"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6"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29" fillId="0" borderId="0" xfId="0" applyFont="1" applyAlignment="1">
      <alignment vertical="center"/>
    </xf>
    <xf numFmtId="0" fontId="29" fillId="0" borderId="15" xfId="0" applyFont="1" applyFill="1" applyBorder="1" applyAlignment="1">
      <alignment horizontal="center" vertical="center"/>
    </xf>
    <xf numFmtId="0" fontId="31"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20" fontId="6" fillId="0" borderId="22" xfId="0" applyNumberFormat="1" applyFont="1" applyBorder="1" applyAlignment="1">
      <alignment horizontal="center" vertical="center"/>
    </xf>
    <xf numFmtId="0" fontId="3" fillId="0" borderId="19" xfId="0" applyFont="1" applyBorder="1" applyAlignment="1">
      <alignment horizontal="center" vertical="center"/>
    </xf>
    <xf numFmtId="20"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32" fillId="0" borderId="0" xfId="0" applyFont="1" applyAlignment="1">
      <alignment vertical="center"/>
    </xf>
    <xf numFmtId="0" fontId="14" fillId="0" borderId="1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22" fillId="0" borderId="0" xfId="0" applyFont="1" applyAlignment="1">
      <alignment vertical="center"/>
    </xf>
    <xf numFmtId="0" fontId="7" fillId="0" borderId="35" xfId="0" applyFont="1" applyBorder="1" applyAlignment="1">
      <alignment vertical="center"/>
    </xf>
    <xf numFmtId="0" fontId="7" fillId="0" borderId="33"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horizontal="center" vertical="center"/>
    </xf>
    <xf numFmtId="0" fontId="7" fillId="0" borderId="33" xfId="0" applyFont="1" applyFill="1" applyBorder="1" applyAlignment="1">
      <alignment horizontal="center" vertical="center"/>
    </xf>
    <xf numFmtId="0" fontId="4" fillId="32" borderId="0" xfId="0" applyFont="1" applyFill="1" applyAlignment="1">
      <alignment horizontal="center" vertical="center"/>
    </xf>
    <xf numFmtId="0" fontId="4" fillId="33" borderId="0" xfId="0" applyFont="1" applyFill="1" applyAlignment="1">
      <alignment horizontal="center" vertical="center"/>
    </xf>
    <xf numFmtId="0" fontId="4" fillId="5"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2"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4" borderId="0" xfId="0" applyFont="1" applyFill="1" applyAlignment="1">
      <alignment horizontal="center" vertical="center"/>
    </xf>
    <xf numFmtId="0" fontId="34" fillId="0" borderId="0" xfId="0" applyFont="1" applyAlignment="1">
      <alignment horizontal="left" vertical="center"/>
    </xf>
    <xf numFmtId="0" fontId="3" fillId="0" borderId="0" xfId="0" applyFont="1" applyBorder="1" applyAlignment="1">
      <alignment horizontal="center" vertical="center"/>
    </xf>
    <xf numFmtId="0" fontId="20" fillId="0" borderId="39" xfId="0" applyNumberFormat="1" applyFont="1" applyFill="1" applyBorder="1" applyAlignment="1">
      <alignment vertical="center" shrinkToFit="1"/>
    </xf>
    <xf numFmtId="0" fontId="24" fillId="0" borderId="33" xfId="0" applyNumberFormat="1" applyFont="1" applyFill="1" applyBorder="1" applyAlignment="1">
      <alignment horizontal="center" vertical="center" shrinkToFit="1"/>
    </xf>
    <xf numFmtId="0" fontId="20" fillId="0" borderId="33" xfId="0" applyNumberFormat="1" applyFont="1" applyFill="1" applyBorder="1" applyAlignment="1">
      <alignment vertical="center" shrinkToFit="1"/>
    </xf>
    <xf numFmtId="0" fontId="24" fillId="0" borderId="40" xfId="0" applyNumberFormat="1" applyFont="1" applyFill="1" applyBorder="1" applyAlignment="1">
      <alignment horizontal="center" vertical="center" shrinkToFit="1"/>
    </xf>
    <xf numFmtId="20" fontId="6" fillId="0" borderId="41" xfId="0" applyNumberFormat="1" applyFont="1" applyBorder="1" applyAlignment="1">
      <alignment horizontal="center" vertical="center"/>
    </xf>
    <xf numFmtId="20" fontId="6" fillId="0" borderId="42" xfId="0" applyNumberFormat="1" applyFont="1" applyBorder="1" applyAlignment="1">
      <alignment horizontal="center" vertical="center"/>
    </xf>
    <xf numFmtId="0" fontId="6" fillId="0" borderId="43" xfId="0" applyFont="1" applyFill="1" applyBorder="1" applyAlignment="1">
      <alignment horizontal="center" vertical="center" shrinkToFit="1"/>
    </xf>
    <xf numFmtId="0" fontId="19"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21" fillId="0" borderId="45" xfId="0" applyFont="1" applyFill="1" applyBorder="1" applyAlignment="1">
      <alignment horizontal="center" vertical="center" shrinkToFit="1"/>
    </xf>
    <xf numFmtId="0" fontId="11" fillId="4" borderId="15" xfId="0" applyFont="1" applyFill="1" applyBorder="1" applyAlignment="1">
      <alignment horizontal="center" vertical="center"/>
    </xf>
    <xf numFmtId="0" fontId="11" fillId="33" borderId="15" xfId="0" applyFont="1" applyFill="1" applyBorder="1" applyAlignment="1">
      <alignment horizontal="center" vertical="center"/>
    </xf>
    <xf numFmtId="0" fontId="11" fillId="3" borderId="15" xfId="0" applyFont="1" applyFill="1" applyBorder="1" applyAlignment="1">
      <alignment horizontal="center" vertical="center"/>
    </xf>
    <xf numFmtId="0" fontId="4" fillId="0" borderId="0" xfId="0" applyFont="1" applyAlignment="1">
      <alignment horizontal="left" vertical="center"/>
    </xf>
    <xf numFmtId="0" fontId="33" fillId="33" borderId="0" xfId="0" applyFont="1" applyFill="1" applyAlignment="1">
      <alignment horizontal="left" vertical="center"/>
    </xf>
    <xf numFmtId="0" fontId="33" fillId="33" borderId="0" xfId="0" applyFont="1" applyFill="1" applyAlignment="1">
      <alignment horizontal="center" vertical="center"/>
    </xf>
    <xf numFmtId="0" fontId="0" fillId="0" borderId="0" xfId="0" applyFill="1" applyAlignment="1">
      <alignment horizontal="center" vertical="center"/>
    </xf>
    <xf numFmtId="0" fontId="0" fillId="0" borderId="46" xfId="0" applyFont="1" applyFill="1" applyBorder="1" applyAlignment="1">
      <alignment horizontal="center" vertical="center"/>
    </xf>
    <xf numFmtId="0" fontId="7" fillId="0" borderId="36" xfId="0" applyFont="1" applyBorder="1" applyAlignment="1">
      <alignment vertical="center"/>
    </xf>
    <xf numFmtId="0" fontId="7" fillId="0" borderId="12" xfId="0" applyFont="1" applyBorder="1" applyAlignment="1">
      <alignment vertical="center"/>
    </xf>
    <xf numFmtId="0" fontId="7" fillId="0" borderId="38" xfId="0" applyFont="1" applyBorder="1" applyAlignment="1">
      <alignment vertical="center"/>
    </xf>
    <xf numFmtId="0" fontId="7" fillId="0" borderId="23" xfId="0" applyFont="1" applyBorder="1" applyAlignment="1">
      <alignment vertical="center"/>
    </xf>
    <xf numFmtId="0" fontId="22" fillId="0" borderId="0" xfId="0" applyFont="1" applyBorder="1" applyAlignment="1">
      <alignment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20" fillId="35" borderId="39" xfId="0" applyNumberFormat="1" applyFont="1" applyFill="1" applyBorder="1" applyAlignment="1">
      <alignment vertical="center" shrinkToFit="1"/>
    </xf>
    <xf numFmtId="0" fontId="24" fillId="35" borderId="33" xfId="0" applyNumberFormat="1" applyFont="1" applyFill="1" applyBorder="1" applyAlignment="1">
      <alignment horizontal="center" vertical="center" shrinkToFit="1"/>
    </xf>
    <xf numFmtId="0" fontId="20" fillId="35" borderId="33" xfId="0" applyNumberFormat="1" applyFont="1" applyFill="1" applyBorder="1" applyAlignment="1">
      <alignment vertical="center" shrinkToFit="1"/>
    </xf>
    <xf numFmtId="0" fontId="24" fillId="35" borderId="40" xfId="0" applyNumberFormat="1" applyFont="1" applyFill="1" applyBorder="1" applyAlignment="1">
      <alignment horizontal="center" vertical="center" shrinkToFit="1"/>
    </xf>
    <xf numFmtId="0" fontId="6" fillId="35" borderId="43" xfId="0" applyFont="1" applyFill="1" applyBorder="1" applyAlignment="1">
      <alignment horizontal="center" vertical="center" shrinkToFit="1"/>
    </xf>
    <xf numFmtId="0" fontId="19" fillId="35" borderId="43" xfId="0" applyFont="1" applyFill="1" applyBorder="1" applyAlignment="1">
      <alignment horizontal="center" vertical="center" shrinkToFit="1"/>
    </xf>
    <xf numFmtId="0" fontId="21" fillId="35" borderId="45" xfId="0" applyFont="1" applyFill="1" applyBorder="1" applyAlignment="1">
      <alignment horizontal="center" vertical="center" shrinkToFit="1"/>
    </xf>
    <xf numFmtId="20" fontId="6" fillId="0" borderId="42" xfId="0" applyNumberFormat="1" applyFont="1" applyFill="1" applyBorder="1" applyAlignment="1">
      <alignment horizontal="center" vertical="center"/>
    </xf>
    <xf numFmtId="20" fontId="6" fillId="35" borderId="41" xfId="0" applyNumberFormat="1" applyFont="1" applyFill="1" applyBorder="1" applyAlignment="1">
      <alignment horizontal="center" vertical="center"/>
    </xf>
    <xf numFmtId="20" fontId="6" fillId="35" borderId="22" xfId="0" applyNumberFormat="1" applyFont="1" applyFill="1" applyBorder="1" applyAlignment="1">
      <alignment horizontal="center" vertical="center"/>
    </xf>
    <xf numFmtId="20" fontId="6" fillId="35" borderId="42" xfId="0" applyNumberFormat="1" applyFont="1" applyFill="1" applyBorder="1" applyAlignment="1">
      <alignment horizontal="center" vertical="center"/>
    </xf>
    <xf numFmtId="20" fontId="6" fillId="0" borderId="22" xfId="0" applyNumberFormat="1" applyFont="1" applyFill="1" applyBorder="1" applyAlignment="1">
      <alignment horizontal="center" vertical="center"/>
    </xf>
    <xf numFmtId="0" fontId="20" fillId="35" borderId="47" xfId="0" applyNumberFormat="1" applyFont="1" applyFill="1" applyBorder="1" applyAlignment="1">
      <alignment vertical="center" shrinkToFit="1"/>
    </xf>
    <xf numFmtId="0" fontId="24" fillId="35" borderId="34" xfId="0" applyNumberFormat="1" applyFont="1" applyFill="1" applyBorder="1" applyAlignment="1">
      <alignment horizontal="center" vertical="center" shrinkToFit="1"/>
    </xf>
    <xf numFmtId="0" fontId="20" fillId="35" borderId="34" xfId="0" applyNumberFormat="1" applyFont="1" applyFill="1" applyBorder="1" applyAlignment="1">
      <alignment vertical="center" shrinkToFit="1"/>
    </xf>
    <xf numFmtId="0" fontId="24" fillId="35" borderId="48" xfId="0" applyNumberFormat="1" applyFont="1" applyFill="1" applyBorder="1" applyAlignment="1">
      <alignment horizontal="center" vertical="center" shrinkToFit="1"/>
    </xf>
    <xf numFmtId="20" fontId="19" fillId="35" borderId="45" xfId="0" applyNumberFormat="1" applyFont="1" applyFill="1" applyBorder="1" applyAlignment="1">
      <alignment horizontal="center" vertical="center" shrinkToFit="1"/>
    </xf>
    <xf numFmtId="20" fontId="19" fillId="0" borderId="45"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Border="1" applyAlignment="1">
      <alignment horizontal="center" vertical="center"/>
    </xf>
    <xf numFmtId="0" fontId="13" fillId="0" borderId="0" xfId="0" applyFont="1" applyAlignment="1">
      <alignment vertical="center"/>
    </xf>
    <xf numFmtId="0" fontId="6" fillId="0" borderId="11" xfId="0" applyFont="1" applyFill="1" applyBorder="1" applyAlignment="1">
      <alignment horizontal="center" vertical="center"/>
    </xf>
    <xf numFmtId="20" fontId="6" fillId="0" borderId="49" xfId="0" applyNumberFormat="1" applyFont="1" applyBorder="1" applyAlignment="1">
      <alignment horizontal="center" vertical="center"/>
    </xf>
    <xf numFmtId="0" fontId="6" fillId="0" borderId="33"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50" xfId="0" applyFont="1" applyBorder="1" applyAlignment="1">
      <alignment horizontal="center" vertical="center"/>
    </xf>
    <xf numFmtId="20" fontId="6" fillId="0" borderId="51" xfId="0" applyNumberFormat="1" applyFont="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Border="1" applyAlignment="1">
      <alignment horizontal="center" vertical="center"/>
    </xf>
    <xf numFmtId="0" fontId="3" fillId="0" borderId="54" xfId="0" applyFont="1" applyBorder="1" applyAlignment="1">
      <alignment horizontal="center" vertical="center"/>
    </xf>
    <xf numFmtId="0" fontId="11" fillId="18" borderId="10" xfId="0" applyFont="1" applyFill="1" applyBorder="1" applyAlignment="1">
      <alignment horizontal="left" vertical="center"/>
    </xf>
    <xf numFmtId="0" fontId="11" fillId="18" borderId="55" xfId="0" applyFont="1" applyFill="1" applyBorder="1" applyAlignment="1">
      <alignment horizontal="left" vertical="center"/>
    </xf>
    <xf numFmtId="0" fontId="11" fillId="18" borderId="56" xfId="0" applyFont="1" applyFill="1" applyBorder="1" applyAlignment="1">
      <alignment horizontal="left" vertical="center"/>
    </xf>
    <xf numFmtId="0" fontId="11" fillId="18" borderId="36" xfId="0" applyFont="1" applyFill="1" applyBorder="1" applyAlignment="1">
      <alignment horizontal="left" vertical="center"/>
    </xf>
    <xf numFmtId="0" fontId="11" fillId="18" borderId="11" xfId="0" applyFont="1" applyFill="1" applyBorder="1" applyAlignment="1">
      <alignment horizontal="left" vertical="center"/>
    </xf>
    <xf numFmtId="0" fontId="11" fillId="18" borderId="35" xfId="0" applyFont="1" applyFill="1" applyBorder="1" applyAlignment="1">
      <alignment horizontal="left" vertical="center"/>
    </xf>
    <xf numFmtId="0" fontId="11" fillId="18" borderId="37" xfId="0" applyFont="1" applyFill="1" applyBorder="1" applyAlignment="1">
      <alignment horizontal="left" vertical="center"/>
    </xf>
    <xf numFmtId="0" fontId="11" fillId="18" borderId="33" xfId="0" applyFont="1" applyFill="1" applyBorder="1" applyAlignment="1">
      <alignment horizontal="left" vertical="center"/>
    </xf>
    <xf numFmtId="0" fontId="11" fillId="18" borderId="23" xfId="0" applyFont="1" applyFill="1" applyBorder="1" applyAlignment="1">
      <alignment horizontal="left" vertical="center"/>
    </xf>
    <xf numFmtId="0" fontId="11" fillId="36" borderId="10" xfId="0" applyFont="1" applyFill="1" applyBorder="1" applyAlignment="1">
      <alignment horizontal="left" vertical="center"/>
    </xf>
    <xf numFmtId="0" fontId="11" fillId="36" borderId="55" xfId="0" applyFont="1" applyFill="1" applyBorder="1" applyAlignment="1">
      <alignment horizontal="left" vertical="center"/>
    </xf>
    <xf numFmtId="0" fontId="11" fillId="36" borderId="56" xfId="0" applyFont="1" applyFill="1" applyBorder="1" applyAlignment="1">
      <alignment horizontal="left" vertical="center"/>
    </xf>
    <xf numFmtId="0" fontId="11" fillId="36" borderId="36" xfId="0" applyFont="1" applyFill="1" applyBorder="1" applyAlignment="1">
      <alignment horizontal="left" vertical="center"/>
    </xf>
    <xf numFmtId="0" fontId="12" fillId="36" borderId="11" xfId="0" applyFont="1" applyFill="1" applyBorder="1" applyAlignment="1">
      <alignment horizontal="left" vertical="center"/>
    </xf>
    <xf numFmtId="0" fontId="11" fillId="36" borderId="11" xfId="0" applyFont="1" applyFill="1" applyBorder="1" applyAlignment="1">
      <alignment horizontal="left" vertical="center"/>
    </xf>
    <xf numFmtId="0" fontId="7" fillId="36" borderId="35" xfId="0" applyFont="1" applyFill="1" applyBorder="1" applyAlignment="1">
      <alignment horizontal="left" vertical="center"/>
    </xf>
    <xf numFmtId="0" fontId="12" fillId="36" borderId="55" xfId="0" applyFont="1" applyFill="1" applyBorder="1" applyAlignment="1">
      <alignment horizontal="left" vertical="center"/>
    </xf>
    <xf numFmtId="0" fontId="7" fillId="36" borderId="56" xfId="0" applyFont="1" applyFill="1" applyBorder="1" applyAlignment="1">
      <alignment horizontal="left" vertical="center"/>
    </xf>
    <xf numFmtId="0" fontId="6" fillId="0" borderId="57" xfId="0" applyFont="1" applyFill="1" applyBorder="1" applyAlignment="1">
      <alignment horizontal="center" vertical="center"/>
    </xf>
    <xf numFmtId="20" fontId="6" fillId="0" borderId="58" xfId="0" applyNumberFormat="1" applyFont="1" applyBorder="1" applyAlignment="1">
      <alignment horizontal="center" vertical="center"/>
    </xf>
    <xf numFmtId="0" fontId="6" fillId="0" borderId="59" xfId="0" applyFont="1" applyFill="1" applyBorder="1" applyAlignment="1">
      <alignment horizontal="center" vertical="center"/>
    </xf>
    <xf numFmtId="20" fontId="6" fillId="0" borderId="60" xfId="0" applyNumberFormat="1" applyFont="1" applyBorder="1" applyAlignment="1">
      <alignment horizontal="center" vertical="center"/>
    </xf>
    <xf numFmtId="0" fontId="6" fillId="0" borderId="50" xfId="0" applyFont="1" applyBorder="1" applyAlignment="1">
      <alignment horizontal="center" vertical="center"/>
    </xf>
    <xf numFmtId="0" fontId="3" fillId="0" borderId="0" xfId="0" applyFont="1" applyAlignment="1">
      <alignment vertical="center"/>
    </xf>
    <xf numFmtId="0" fontId="3" fillId="0" borderId="36" xfId="0" applyFont="1" applyBorder="1" applyAlignment="1">
      <alignment vertical="center"/>
    </xf>
    <xf numFmtId="0" fontId="3" fillId="0" borderId="11"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38"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3" xfId="0" applyFont="1" applyBorder="1" applyAlignment="1">
      <alignment vertical="center"/>
    </xf>
    <xf numFmtId="0" fontId="3" fillId="0" borderId="23" xfId="0" applyFont="1" applyBorder="1" applyAlignment="1">
      <alignment vertical="center"/>
    </xf>
    <xf numFmtId="0" fontId="7" fillId="0" borderId="33" xfId="0" applyFont="1" applyBorder="1" applyAlignment="1">
      <alignment vertical="center"/>
    </xf>
    <xf numFmtId="0" fontId="7" fillId="0" borderId="0" xfId="0" applyFont="1"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6" fillId="0" borderId="15" xfId="0" applyFont="1" applyBorder="1" applyAlignment="1">
      <alignment horizontal="center" vertical="center"/>
    </xf>
    <xf numFmtId="0" fontId="0" fillId="37" borderId="0" xfId="0" applyFill="1" applyAlignment="1">
      <alignment vertical="center"/>
    </xf>
    <xf numFmtId="20" fontId="6" fillId="0" borderId="0" xfId="0" applyNumberFormat="1" applyFont="1" applyBorder="1" applyAlignment="1">
      <alignment horizontal="left" vertical="center"/>
    </xf>
    <xf numFmtId="0" fontId="4" fillId="0" borderId="4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4"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Border="1" applyAlignment="1">
      <alignment horizontal="center" vertical="center"/>
    </xf>
    <xf numFmtId="0" fontId="7" fillId="0" borderId="16" xfId="0" applyFont="1" applyBorder="1" applyAlignment="1">
      <alignment vertical="center"/>
    </xf>
    <xf numFmtId="0" fontId="7" fillId="0" borderId="34"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0" borderId="10" xfId="0" applyFont="1" applyBorder="1" applyAlignment="1">
      <alignment vertical="center"/>
    </xf>
    <xf numFmtId="0" fontId="22" fillId="0" borderId="12" xfId="0" applyFont="1" applyBorder="1" applyAlignment="1">
      <alignment vertical="center"/>
    </xf>
    <xf numFmtId="0" fontId="22" fillId="0" borderId="23" xfId="0" applyFont="1" applyBorder="1" applyAlignment="1">
      <alignment vertical="center"/>
    </xf>
    <xf numFmtId="0" fontId="6" fillId="0" borderId="0" xfId="0" applyFont="1" applyAlignment="1">
      <alignment horizontal="center" vertical="center"/>
    </xf>
    <xf numFmtId="0" fontId="30" fillId="0" borderId="26" xfId="0" applyFont="1" applyBorder="1" applyAlignment="1">
      <alignment horizontal="center" vertical="center"/>
    </xf>
    <xf numFmtId="0" fontId="0" fillId="0" borderId="16" xfId="0" applyFont="1" applyBorder="1" applyAlignment="1">
      <alignment horizontal="center" vertical="center"/>
    </xf>
    <xf numFmtId="0" fontId="0" fillId="0" borderId="55" xfId="0" applyFont="1" applyBorder="1" applyAlignment="1">
      <alignment horizontal="center" vertical="center"/>
    </xf>
    <xf numFmtId="0" fontId="0" fillId="0" borderId="33" xfId="0" applyFont="1"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5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37" xfId="0" applyFont="1" applyFill="1" applyBorder="1" applyAlignment="1">
      <alignment horizontal="left" vertical="center"/>
    </xf>
    <xf numFmtId="0" fontId="0" fillId="0" borderId="37" xfId="0" applyFill="1" applyBorder="1" applyAlignment="1">
      <alignment horizontal="left" vertical="center"/>
    </xf>
    <xf numFmtId="56" fontId="0" fillId="0" borderId="37" xfId="0" applyNumberFormat="1" applyFill="1" applyBorder="1" applyAlignment="1">
      <alignment horizontal="left" vertical="center"/>
    </xf>
    <xf numFmtId="0" fontId="0" fillId="0" borderId="10" xfId="0" applyFont="1" applyFill="1" applyBorder="1" applyAlignment="1">
      <alignment horizontal="left" vertical="center"/>
    </xf>
    <xf numFmtId="56" fontId="0" fillId="0" borderId="10" xfId="0" applyNumberFormat="1" applyFill="1" applyBorder="1" applyAlignment="1">
      <alignment horizontal="left" vertical="center"/>
    </xf>
    <xf numFmtId="0" fontId="0" fillId="0" borderId="12" xfId="0" applyFont="1" applyFill="1" applyBorder="1" applyAlignment="1">
      <alignment horizontal="left" vertical="center"/>
    </xf>
    <xf numFmtId="0" fontId="0" fillId="0" borderId="65" xfId="0" applyFont="1" applyFill="1" applyBorder="1" applyAlignment="1">
      <alignment horizontal="left" vertical="center"/>
    </xf>
    <xf numFmtId="0" fontId="0" fillId="0" borderId="27" xfId="0" applyFill="1" applyBorder="1" applyAlignment="1">
      <alignment horizontal="center" vertical="center"/>
    </xf>
    <xf numFmtId="0" fontId="0" fillId="0" borderId="10" xfId="0" applyFill="1" applyBorder="1" applyAlignment="1">
      <alignment horizontal="left" vertical="center"/>
    </xf>
    <xf numFmtId="0" fontId="0" fillId="0" borderId="19" xfId="0" applyBorder="1" applyAlignment="1">
      <alignment horizontal="center" vertical="center"/>
    </xf>
    <xf numFmtId="0" fontId="0" fillId="0" borderId="56" xfId="0" applyFill="1" applyBorder="1" applyAlignment="1">
      <alignment horizontal="center" vertical="center"/>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51" xfId="0" applyBorder="1" applyAlignment="1">
      <alignment horizontal="center" vertical="center"/>
    </xf>
    <xf numFmtId="0" fontId="0" fillId="0" borderId="24" xfId="0" applyFill="1" applyBorder="1" applyAlignment="1">
      <alignment horizontal="center" vertical="center"/>
    </xf>
    <xf numFmtId="0" fontId="40" fillId="0" borderId="37" xfId="0" applyFont="1" applyFill="1" applyBorder="1" applyAlignment="1">
      <alignment horizontal="left" vertical="center"/>
    </xf>
    <xf numFmtId="0" fontId="0" fillId="0" borderId="22" xfId="0" applyFill="1" applyBorder="1" applyAlignment="1">
      <alignment horizontal="center" vertical="center"/>
    </xf>
    <xf numFmtId="0" fontId="0" fillId="0" borderId="51" xfId="0" applyFill="1" applyBorder="1" applyAlignment="1">
      <alignment horizontal="center" vertical="center"/>
    </xf>
    <xf numFmtId="0" fontId="30" fillId="0" borderId="66"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20" xfId="0" applyFont="1" applyFill="1" applyBorder="1" applyAlignment="1">
      <alignment horizontal="center" vertical="center"/>
    </xf>
    <xf numFmtId="0" fontId="0" fillId="0" borderId="33" xfId="0" applyBorder="1" applyAlignment="1">
      <alignment horizontal="center" vertical="center"/>
    </xf>
    <xf numFmtId="0" fontId="27" fillId="0" borderId="10" xfId="0" applyFont="1" applyFill="1" applyBorder="1" applyAlignment="1">
      <alignment horizontal="left" vertical="center"/>
    </xf>
    <xf numFmtId="0" fontId="0" fillId="0" borderId="69" xfId="0" applyFill="1" applyBorder="1" applyAlignment="1">
      <alignment horizontal="center" vertical="center"/>
    </xf>
    <xf numFmtId="0" fontId="0" fillId="38" borderId="23" xfId="0" applyFill="1" applyBorder="1" applyAlignment="1">
      <alignment horizontal="center" vertical="center"/>
    </xf>
    <xf numFmtId="0" fontId="0" fillId="38" borderId="56" xfId="0" applyFill="1" applyBorder="1" applyAlignment="1">
      <alignment horizontal="center" vertical="center"/>
    </xf>
    <xf numFmtId="0" fontId="31" fillId="0" borderId="15" xfId="0" applyFont="1" applyFill="1" applyBorder="1" applyAlignment="1">
      <alignment horizontal="center" vertical="center"/>
    </xf>
    <xf numFmtId="0" fontId="0" fillId="0" borderId="33" xfId="0" applyFill="1" applyBorder="1" applyAlignment="1">
      <alignment horizontal="center" vertical="center"/>
    </xf>
    <xf numFmtId="0" fontId="0" fillId="0" borderId="55" xfId="0" applyFill="1" applyBorder="1" applyAlignment="1">
      <alignment horizontal="center" vertical="center"/>
    </xf>
    <xf numFmtId="0" fontId="0" fillId="39" borderId="15" xfId="0" applyFill="1" applyBorder="1" applyAlignment="1">
      <alignment horizontal="center" vertical="center"/>
    </xf>
    <xf numFmtId="0" fontId="0" fillId="40" borderId="15" xfId="0" applyFill="1" applyBorder="1" applyAlignment="1">
      <alignment horizontal="center" vertical="center"/>
    </xf>
    <xf numFmtId="0" fontId="0" fillId="41" borderId="15" xfId="0" applyFill="1" applyBorder="1" applyAlignment="1">
      <alignment horizontal="center" vertical="center"/>
    </xf>
    <xf numFmtId="56" fontId="0" fillId="0" borderId="18" xfId="0" applyNumberFormat="1" applyFill="1" applyBorder="1" applyAlignment="1">
      <alignment horizontal="center" vertical="center"/>
    </xf>
    <xf numFmtId="0" fontId="31" fillId="0" borderId="33" xfId="0" applyFont="1" applyFill="1" applyBorder="1" applyAlignment="1">
      <alignment horizontal="center" vertical="center"/>
    </xf>
    <xf numFmtId="0" fontId="0" fillId="42" borderId="20" xfId="0" applyFont="1" applyFill="1" applyBorder="1" applyAlignment="1">
      <alignment horizontal="center" vertical="center"/>
    </xf>
    <xf numFmtId="0" fontId="31" fillId="0" borderId="56"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24" xfId="0" applyFill="1" applyBorder="1" applyAlignment="1">
      <alignment horizontal="center" vertical="center"/>
    </xf>
    <xf numFmtId="0" fontId="0" fillId="8" borderId="15" xfId="0" applyFill="1" applyBorder="1" applyAlignment="1">
      <alignment horizontal="center" vertical="center"/>
    </xf>
    <xf numFmtId="0" fontId="0" fillId="8" borderId="15" xfId="0" applyFont="1" applyFill="1" applyBorder="1" applyAlignment="1">
      <alignment horizontal="center" vertical="center"/>
    </xf>
    <xf numFmtId="0" fontId="0" fillId="38" borderId="0" xfId="0" applyFill="1" applyAlignment="1">
      <alignment vertical="center"/>
    </xf>
    <xf numFmtId="0" fontId="14" fillId="0" borderId="0" xfId="0" applyFont="1" applyBorder="1" applyAlignment="1">
      <alignment horizontal="left" vertical="center"/>
    </xf>
    <xf numFmtId="0" fontId="7" fillId="0" borderId="39" xfId="0" applyFont="1" applyBorder="1" applyAlignment="1">
      <alignment horizontal="center" vertical="center"/>
    </xf>
    <xf numFmtId="0" fontId="0" fillId="0" borderId="70" xfId="0" applyFill="1" applyBorder="1" applyAlignment="1">
      <alignment horizontal="center" vertical="center"/>
    </xf>
    <xf numFmtId="0" fontId="0" fillId="0" borderId="64" xfId="0" applyFill="1" applyBorder="1" applyAlignment="1">
      <alignment horizontal="center" vertical="center"/>
    </xf>
    <xf numFmtId="0" fontId="31" fillId="0" borderId="37" xfId="0" applyFont="1" applyFill="1" applyBorder="1" applyAlignment="1">
      <alignment horizontal="left" vertical="center"/>
    </xf>
    <xf numFmtId="0" fontId="30" fillId="0" borderId="37" xfId="0" applyFont="1" applyFill="1" applyBorder="1" applyAlignment="1">
      <alignment horizontal="left" vertical="center"/>
    </xf>
    <xf numFmtId="0" fontId="88" fillId="0" borderId="0" xfId="0" applyFont="1" applyAlignment="1">
      <alignment vertical="center"/>
    </xf>
    <xf numFmtId="0" fontId="6" fillId="38" borderId="52" xfId="0" applyFont="1" applyFill="1" applyBorder="1" applyAlignment="1">
      <alignment horizontal="center" vertical="center" shrinkToFit="1"/>
    </xf>
    <xf numFmtId="0" fontId="6" fillId="38" borderId="43" xfId="0" applyFont="1" applyFill="1" applyBorder="1" applyAlignment="1">
      <alignment horizontal="center" vertical="center" shrinkToFit="1"/>
    </xf>
    <xf numFmtId="0" fontId="6" fillId="38" borderId="44" xfId="0" applyFont="1" applyFill="1" applyBorder="1" applyAlignment="1">
      <alignment horizontal="center" vertical="center" shrinkToFit="1"/>
    </xf>
    <xf numFmtId="0" fontId="24" fillId="38" borderId="40" xfId="0" applyNumberFormat="1" applyFont="1" applyFill="1" applyBorder="1" applyAlignment="1">
      <alignment horizontal="center" vertical="center" shrinkToFit="1"/>
    </xf>
    <xf numFmtId="20" fontId="6" fillId="38" borderId="41" xfId="0" applyNumberFormat="1" applyFont="1" applyFill="1" applyBorder="1" applyAlignment="1">
      <alignment horizontal="center" vertical="center"/>
    </xf>
    <xf numFmtId="20" fontId="19" fillId="38" borderId="71" xfId="0" applyNumberFormat="1" applyFont="1" applyFill="1" applyBorder="1" applyAlignment="1">
      <alignment horizontal="center" vertical="center" shrinkToFit="1"/>
    </xf>
    <xf numFmtId="0" fontId="19" fillId="38" borderId="52" xfId="0" applyFont="1" applyFill="1" applyBorder="1" applyAlignment="1">
      <alignment horizontal="center" vertical="center" shrinkToFit="1"/>
    </xf>
    <xf numFmtId="0" fontId="6" fillId="38" borderId="72" xfId="0" applyFont="1" applyFill="1" applyBorder="1" applyAlignment="1">
      <alignment horizontal="center" vertical="center" shrinkToFit="1"/>
    </xf>
    <xf numFmtId="20" fontId="6" fillId="38" borderId="22" xfId="0" applyNumberFormat="1" applyFont="1" applyFill="1" applyBorder="1" applyAlignment="1">
      <alignment horizontal="center" vertical="center"/>
    </xf>
    <xf numFmtId="0" fontId="20" fillId="38" borderId="39" xfId="0" applyNumberFormat="1" applyFont="1" applyFill="1" applyBorder="1" applyAlignment="1">
      <alignment vertical="center" shrinkToFit="1"/>
    </xf>
    <xf numFmtId="0" fontId="24" fillId="38" borderId="33" xfId="0" applyNumberFormat="1" applyFont="1" applyFill="1" applyBorder="1" applyAlignment="1">
      <alignment horizontal="center" vertical="center" shrinkToFit="1"/>
    </xf>
    <xf numFmtId="0" fontId="20" fillId="38" borderId="33" xfId="0" applyNumberFormat="1" applyFont="1" applyFill="1" applyBorder="1" applyAlignment="1">
      <alignment vertical="center" shrinkToFit="1"/>
    </xf>
    <xf numFmtId="20" fontId="6" fillId="38" borderId="42" xfId="0" applyNumberFormat="1" applyFont="1" applyFill="1" applyBorder="1" applyAlignment="1">
      <alignment horizontal="center" vertical="center"/>
    </xf>
    <xf numFmtId="20" fontId="19" fillId="38" borderId="45" xfId="0" applyNumberFormat="1" applyFont="1" applyFill="1" applyBorder="1" applyAlignment="1">
      <alignment horizontal="center" vertical="center" shrinkToFit="1"/>
    </xf>
    <xf numFmtId="0" fontId="19" fillId="38" borderId="43" xfId="0" applyFont="1" applyFill="1" applyBorder="1" applyAlignment="1">
      <alignment horizontal="center" vertical="center" shrinkToFit="1"/>
    </xf>
    <xf numFmtId="0" fontId="21" fillId="38" borderId="71" xfId="0" applyFont="1" applyFill="1" applyBorder="1" applyAlignment="1">
      <alignment horizontal="center" vertical="center" shrinkToFit="1"/>
    </xf>
    <xf numFmtId="0" fontId="21" fillId="38" borderId="45" xfId="0" applyFont="1" applyFill="1" applyBorder="1" applyAlignment="1">
      <alignment horizontal="center" vertical="center" shrinkToFi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22" fillId="0" borderId="76" xfId="0" applyFont="1" applyBorder="1" applyAlignment="1">
      <alignment horizontal="center" vertical="center" wrapText="1"/>
    </xf>
    <xf numFmtId="0" fontId="22" fillId="0" borderId="77" xfId="0" applyFont="1" applyBorder="1" applyAlignment="1">
      <alignment horizontal="center" vertical="center" wrapText="1"/>
    </xf>
    <xf numFmtId="0" fontId="4" fillId="0" borderId="39" xfId="0" applyFont="1" applyBorder="1" applyAlignment="1">
      <alignment horizontal="center" vertical="center"/>
    </xf>
    <xf numFmtId="0" fontId="4" fillId="0" borderId="78" xfId="0" applyFont="1" applyBorder="1" applyAlignment="1">
      <alignment horizontal="center" vertical="center"/>
    </xf>
    <xf numFmtId="0" fontId="22" fillId="0" borderId="75" xfId="0" applyFont="1" applyBorder="1" applyAlignment="1">
      <alignment horizontal="center" vertical="center" wrapText="1"/>
    </xf>
    <xf numFmtId="0" fontId="2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79" xfId="0" applyFont="1" applyBorder="1" applyAlignment="1">
      <alignment horizontal="center" vertical="center"/>
    </xf>
    <xf numFmtId="0" fontId="22" fillId="0" borderId="74" xfId="0" applyFont="1" applyBorder="1" applyAlignment="1">
      <alignment horizontal="center" vertical="center" wrapText="1"/>
    </xf>
    <xf numFmtId="0" fontId="41" fillId="0" borderId="0" xfId="0" applyFont="1" applyBorder="1" applyAlignment="1">
      <alignment horizontal="right" vertical="center"/>
    </xf>
    <xf numFmtId="0" fontId="41" fillId="0" borderId="0" xfId="0" applyFont="1" applyAlignment="1">
      <alignment horizontal="right" vertical="center"/>
    </xf>
    <xf numFmtId="0" fontId="7" fillId="0" borderId="78" xfId="0" applyFont="1" applyBorder="1" applyAlignment="1">
      <alignment horizontal="center" vertical="center"/>
    </xf>
    <xf numFmtId="0" fontId="7" fillId="0" borderId="75" xfId="0" applyFont="1" applyBorder="1" applyAlignment="1">
      <alignment horizontal="center" vertical="center"/>
    </xf>
    <xf numFmtId="0" fontId="3" fillId="0" borderId="0" xfId="0" applyFont="1" applyAlignment="1">
      <alignment vertical="center"/>
    </xf>
    <xf numFmtId="0" fontId="3" fillId="38" borderId="54" xfId="0" applyFont="1" applyFill="1" applyBorder="1" applyAlignment="1">
      <alignment horizontal="center" vertical="center"/>
    </xf>
    <xf numFmtId="0" fontId="6" fillId="38" borderId="52" xfId="0" applyFont="1" applyFill="1" applyBorder="1" applyAlignment="1">
      <alignment horizontal="center" vertical="center"/>
    </xf>
    <xf numFmtId="0" fontId="4" fillId="38" borderId="54" xfId="0" applyFont="1" applyFill="1" applyBorder="1" applyAlignment="1">
      <alignment horizontal="center" vertical="center"/>
    </xf>
    <xf numFmtId="0" fontId="6" fillId="38" borderId="33" xfId="0" applyFont="1" applyFill="1" applyBorder="1" applyAlignment="1">
      <alignment horizontal="center" vertical="center"/>
    </xf>
    <xf numFmtId="0" fontId="4" fillId="38" borderId="22" xfId="0" applyFont="1" applyFill="1" applyBorder="1" applyAlignment="1">
      <alignment horizontal="center" vertical="center"/>
    </xf>
    <xf numFmtId="0" fontId="6" fillId="38" borderId="43" xfId="0" applyFont="1" applyFill="1" applyBorder="1" applyAlignment="1">
      <alignment horizontal="center" vertical="center"/>
    </xf>
    <xf numFmtId="0" fontId="4" fillId="38" borderId="49" xfId="0" applyFont="1" applyFill="1" applyBorder="1" applyAlignment="1">
      <alignment horizontal="center" vertical="center"/>
    </xf>
    <xf numFmtId="0" fontId="6" fillId="38" borderId="0" xfId="0" applyFont="1" applyFill="1" applyBorder="1" applyAlignment="1">
      <alignment horizontal="center" vertical="center"/>
    </xf>
    <xf numFmtId="0" fontId="4" fillId="38" borderId="61" xfId="0" applyFont="1" applyFill="1" applyBorder="1" applyAlignment="1">
      <alignment horizontal="center" vertical="center"/>
    </xf>
    <xf numFmtId="0" fontId="6" fillId="38" borderId="57" xfId="0" applyFont="1" applyFill="1" applyBorder="1" applyAlignment="1">
      <alignment horizontal="center" vertical="center"/>
    </xf>
    <xf numFmtId="0" fontId="6" fillId="38" borderId="59" xfId="0" applyFont="1" applyFill="1" applyBorder="1" applyAlignment="1">
      <alignment horizontal="center" vertical="center"/>
    </xf>
    <xf numFmtId="0" fontId="6" fillId="38" borderId="11" xfId="0" applyFont="1" applyFill="1" applyBorder="1" applyAlignment="1">
      <alignment horizontal="center" vertical="center"/>
    </xf>
    <xf numFmtId="0" fontId="6" fillId="38" borderId="50" xfId="0" applyFont="1" applyFill="1" applyBorder="1" applyAlignment="1">
      <alignment horizontal="center" vertical="center"/>
    </xf>
    <xf numFmtId="0" fontId="3" fillId="38" borderId="50"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6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3" xfId="0" applyFont="1" applyBorder="1" applyAlignment="1">
      <alignment horizontal="center" vertical="center"/>
    </xf>
    <xf numFmtId="0" fontId="0" fillId="0" borderId="0" xfId="0" applyFill="1" applyBorder="1" applyAlignment="1">
      <alignment horizontal="center" vertical="center"/>
    </xf>
    <xf numFmtId="56" fontId="30" fillId="0" borderId="18" xfId="0" applyNumberFormat="1" applyFont="1" applyFill="1" applyBorder="1" applyAlignment="1">
      <alignment horizontal="center" vertical="center"/>
    </xf>
    <xf numFmtId="0" fontId="0" fillId="41" borderId="0" xfId="0" applyFont="1" applyFill="1" applyAlignment="1">
      <alignment horizontal="center" vertical="center"/>
    </xf>
    <xf numFmtId="0" fontId="0" fillId="40" borderId="0" xfId="0" applyFont="1" applyFill="1" applyAlignment="1">
      <alignment horizontal="center" vertical="center"/>
    </xf>
    <xf numFmtId="56" fontId="30" fillId="0" borderId="19" xfId="0" applyNumberFormat="1" applyFont="1" applyFill="1" applyBorder="1" applyAlignment="1">
      <alignment horizontal="center" vertical="center"/>
    </xf>
    <xf numFmtId="0" fontId="0" fillId="41" borderId="0" xfId="0" applyFont="1" applyFill="1" applyBorder="1" applyAlignment="1">
      <alignment horizontal="center" vertical="center"/>
    </xf>
    <xf numFmtId="0" fontId="30" fillId="0" borderId="8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0" xfId="0" applyFont="1" applyFill="1" applyBorder="1" applyAlignment="1">
      <alignment horizontal="center" vertical="center"/>
    </xf>
    <xf numFmtId="0" fontId="31" fillId="0" borderId="86" xfId="0" applyFont="1" applyFill="1" applyBorder="1" applyAlignment="1">
      <alignment horizontal="center" vertical="center"/>
    </xf>
    <xf numFmtId="0" fontId="30" fillId="0" borderId="88" xfId="0" applyFont="1" applyFill="1" applyBorder="1" applyAlignment="1">
      <alignment horizontal="center" vertical="center"/>
    </xf>
    <xf numFmtId="0" fontId="30" fillId="0" borderId="8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1" xfId="0" applyFill="1" applyBorder="1" applyAlignment="1">
      <alignment horizontal="center" vertical="center"/>
    </xf>
    <xf numFmtId="0" fontId="31" fillId="0" borderId="25" xfId="0" applyFont="1" applyFill="1" applyBorder="1" applyAlignment="1">
      <alignment horizontal="left" vertical="center"/>
    </xf>
    <xf numFmtId="0" fontId="0" fillId="0" borderId="26" xfId="0" applyFill="1" applyBorder="1" applyAlignment="1">
      <alignment horizontal="center" vertical="center"/>
    </xf>
    <xf numFmtId="0" fontId="0" fillId="0" borderId="25" xfId="0" applyFill="1" applyBorder="1" applyAlignment="1">
      <alignment horizontal="left" vertical="center"/>
    </xf>
    <xf numFmtId="0" fontId="0" fillId="0" borderId="25" xfId="0" applyFont="1" applyFill="1" applyBorder="1" applyAlignment="1">
      <alignment horizontal="left" vertical="center"/>
    </xf>
    <xf numFmtId="0" fontId="30" fillId="0" borderId="25" xfId="0" applyFont="1" applyFill="1" applyBorder="1" applyAlignment="1">
      <alignment horizontal="left" vertical="center"/>
    </xf>
    <xf numFmtId="56" fontId="0" fillId="0" borderId="25" xfId="0" applyNumberFormat="1" applyFill="1" applyBorder="1" applyAlignment="1">
      <alignment horizontal="left" vertical="center"/>
    </xf>
    <xf numFmtId="0" fontId="0" fillId="0" borderId="28" xfId="0" applyFill="1" applyBorder="1" applyAlignment="1">
      <alignment horizontal="left" vertical="center"/>
    </xf>
    <xf numFmtId="0" fontId="0" fillId="0" borderId="28" xfId="0" applyFont="1" applyFill="1" applyBorder="1" applyAlignment="1">
      <alignment horizontal="left" vertical="center"/>
    </xf>
    <xf numFmtId="56" fontId="0" fillId="0" borderId="28" xfId="0" applyNumberForma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56" fontId="31" fillId="0" borderId="17" xfId="0" applyNumberFormat="1" applyFont="1" applyFill="1" applyBorder="1" applyAlignment="1">
      <alignment horizontal="center" vertical="center"/>
    </xf>
    <xf numFmtId="56" fontId="31" fillId="0" borderId="20" xfId="0" applyNumberFormat="1" applyFont="1" applyFill="1" applyBorder="1" applyAlignment="1">
      <alignment horizontal="center" vertical="center"/>
    </xf>
    <xf numFmtId="0" fontId="31" fillId="0" borderId="20" xfId="0" applyFont="1" applyFill="1" applyBorder="1" applyAlignment="1">
      <alignment horizontal="center" vertical="center"/>
    </xf>
    <xf numFmtId="0" fontId="0" fillId="41" borderId="26" xfId="0" applyFill="1" applyBorder="1" applyAlignment="1">
      <alignment horizontal="center" vertical="center"/>
    </xf>
    <xf numFmtId="0" fontId="0" fillId="0" borderId="49" xfId="0" applyFont="1" applyBorder="1" applyAlignment="1">
      <alignment horizontal="center" vertical="center" wrapText="1"/>
    </xf>
    <xf numFmtId="0" fontId="0" fillId="40" borderId="0" xfId="0" applyFont="1" applyFill="1" applyBorder="1" applyAlignment="1">
      <alignment horizontal="center" vertical="center"/>
    </xf>
    <xf numFmtId="0" fontId="0" fillId="41" borderId="24" xfId="0" applyFill="1" applyBorder="1" applyAlignment="1">
      <alignment horizontal="center" vertical="center"/>
    </xf>
    <xf numFmtId="0" fontId="30" fillId="0" borderId="64" xfId="0" applyFont="1" applyFill="1" applyBorder="1" applyAlignment="1">
      <alignment horizontal="center" vertical="center"/>
    </xf>
    <xf numFmtId="0" fontId="0" fillId="17" borderId="0" xfId="0" applyFont="1" applyFill="1" applyAlignment="1">
      <alignment horizontal="center" vertical="center"/>
    </xf>
    <xf numFmtId="0" fontId="27" fillId="0" borderId="70" xfId="0" applyFont="1" applyBorder="1" applyAlignment="1">
      <alignment horizontal="center" vertical="center"/>
    </xf>
    <xf numFmtId="0" fontId="0" fillId="17" borderId="0"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33" xfId="0" applyFont="1" applyFill="1" applyBorder="1" applyAlignment="1">
      <alignment horizontal="center" vertical="center"/>
    </xf>
    <xf numFmtId="20" fontId="6" fillId="0" borderId="61" xfId="0" applyNumberFormat="1" applyFont="1" applyFill="1" applyBorder="1" applyAlignment="1">
      <alignment horizontal="center" vertical="center"/>
    </xf>
    <xf numFmtId="0" fontId="20" fillId="0" borderId="47" xfId="0" applyNumberFormat="1" applyFont="1" applyFill="1" applyBorder="1" applyAlignment="1">
      <alignment vertical="center" shrinkToFit="1"/>
    </xf>
    <xf numFmtId="0" fontId="24" fillId="0" borderId="34" xfId="0" applyNumberFormat="1" applyFont="1" applyFill="1" applyBorder="1" applyAlignment="1">
      <alignment horizontal="center" vertical="center" shrinkToFit="1"/>
    </xf>
    <xf numFmtId="0" fontId="20" fillId="0" borderId="34" xfId="0" applyNumberFormat="1" applyFont="1" applyFill="1" applyBorder="1" applyAlignment="1">
      <alignment vertical="center" shrinkToFit="1"/>
    </xf>
    <xf numFmtId="0" fontId="24" fillId="0" borderId="48" xfId="0" applyNumberFormat="1" applyFont="1" applyFill="1" applyBorder="1" applyAlignment="1">
      <alignment horizontal="center" vertical="center" shrinkToFit="1"/>
    </xf>
    <xf numFmtId="0" fontId="14" fillId="0" borderId="0" xfId="0" applyFont="1" applyBorder="1" applyAlignment="1">
      <alignment horizontal="center" vertical="center"/>
    </xf>
    <xf numFmtId="0" fontId="38" fillId="0" borderId="37"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80" xfId="0" applyFont="1" applyBorder="1" applyAlignment="1">
      <alignment horizontal="center" vertical="center" wrapText="1"/>
    </xf>
    <xf numFmtId="0" fontId="38" fillId="0" borderId="81"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84"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65" xfId="0" applyFont="1" applyBorder="1" applyAlignment="1">
      <alignment horizontal="center" vertical="center" wrapText="1"/>
    </xf>
    <xf numFmtId="0" fontId="7" fillId="0" borderId="0" xfId="0" applyFont="1" applyBorder="1" applyAlignment="1">
      <alignment horizontal="right" vertical="center"/>
    </xf>
    <xf numFmtId="0" fontId="0" fillId="0" borderId="0" xfId="0" applyBorder="1" applyAlignment="1">
      <alignment horizontal="left" vertical="center"/>
    </xf>
    <xf numFmtId="0" fontId="7" fillId="0" borderId="37" xfId="0" applyFont="1" applyBorder="1" applyAlignment="1">
      <alignment vertical="center"/>
    </xf>
    <xf numFmtId="0" fontId="0" fillId="0" borderId="33" xfId="0" applyBorder="1" applyAlignment="1">
      <alignment vertical="center"/>
    </xf>
    <xf numFmtId="0" fontId="7" fillId="0" borderId="0" xfId="0" applyFont="1" applyFill="1" applyAlignment="1">
      <alignment vertical="center"/>
    </xf>
    <xf numFmtId="0" fontId="7" fillId="40" borderId="0" xfId="0" applyFont="1" applyFill="1" applyBorder="1" applyAlignment="1">
      <alignment horizontal="center" vertical="center"/>
    </xf>
    <xf numFmtId="0" fontId="7" fillId="40" borderId="34" xfId="0" applyFont="1" applyFill="1" applyBorder="1" applyAlignment="1">
      <alignment horizontal="center" vertical="center"/>
    </xf>
    <xf numFmtId="0" fontId="7" fillId="12" borderId="33" xfId="0" applyFont="1" applyFill="1" applyBorder="1" applyAlignment="1">
      <alignment horizontal="center" vertical="center"/>
    </xf>
    <xf numFmtId="0" fontId="7" fillId="12" borderId="0" xfId="0" applyFont="1" applyFill="1" applyBorder="1" applyAlignment="1">
      <alignment horizontal="center" vertical="center"/>
    </xf>
    <xf numFmtId="0" fontId="43" fillId="0" borderId="0" xfId="0" applyFont="1" applyAlignment="1">
      <alignment horizontal="left" vertical="center"/>
    </xf>
    <xf numFmtId="0" fontId="5" fillId="0" borderId="0" xfId="0" applyFont="1" applyAlignment="1">
      <alignment horizontal="right" vertical="center"/>
    </xf>
    <xf numFmtId="0" fontId="14" fillId="0" borderId="0" xfId="0" applyFont="1" applyAlignment="1">
      <alignment vertical="center"/>
    </xf>
    <xf numFmtId="0" fontId="89" fillId="0" borderId="0" xfId="0" applyFont="1" applyAlignment="1">
      <alignment vertical="center"/>
    </xf>
    <xf numFmtId="20" fontId="6" fillId="38" borderId="61" xfId="0" applyNumberFormat="1" applyFont="1" applyFill="1" applyBorder="1" applyAlignment="1">
      <alignment horizontal="center" vertical="center"/>
    </xf>
    <xf numFmtId="0" fontId="7" fillId="12" borderId="33" xfId="0" applyFont="1" applyFill="1" applyBorder="1" applyAlignment="1">
      <alignment horizontal="center" vertical="center"/>
    </xf>
    <xf numFmtId="0" fontId="7" fillId="12" borderId="34" xfId="0" applyFont="1" applyFill="1" applyBorder="1" applyAlignment="1">
      <alignment horizontal="center" vertical="center"/>
    </xf>
    <xf numFmtId="0" fontId="7" fillId="40" borderId="33" xfId="0" applyFont="1" applyFill="1" applyBorder="1" applyAlignment="1">
      <alignment horizontal="center" vertical="center"/>
    </xf>
    <xf numFmtId="0" fontId="7" fillId="12" borderId="50" xfId="0" applyFont="1" applyFill="1" applyBorder="1" applyAlignment="1">
      <alignment horizontal="center" vertical="center"/>
    </xf>
    <xf numFmtId="0" fontId="3" fillId="0" borderId="88" xfId="0" applyFont="1" applyBorder="1" applyAlignment="1">
      <alignment horizontal="center" vertical="center"/>
    </xf>
    <xf numFmtId="0" fontId="4" fillId="0" borderId="10" xfId="0" applyFont="1" applyBorder="1" applyAlignment="1">
      <alignment horizontal="center" vertical="center"/>
    </xf>
    <xf numFmtId="0" fontId="46" fillId="0" borderId="21" xfId="0" applyFont="1" applyBorder="1" applyAlignment="1">
      <alignment horizontal="center" vertical="center"/>
    </xf>
    <xf numFmtId="0" fontId="46" fillId="0" borderId="25" xfId="0" applyFont="1" applyBorder="1" applyAlignment="1">
      <alignment horizontal="center" vertical="center"/>
    </xf>
    <xf numFmtId="0" fontId="46" fillId="0" borderId="24" xfId="0" applyFont="1" applyBorder="1" applyAlignment="1">
      <alignment horizontal="center" vertical="center"/>
    </xf>
    <xf numFmtId="0" fontId="46" fillId="0" borderId="26" xfId="0" applyFont="1" applyBorder="1" applyAlignment="1">
      <alignment horizontal="center" vertical="center"/>
    </xf>
    <xf numFmtId="0" fontId="46" fillId="0" borderId="15" xfId="0" applyFont="1" applyBorder="1" applyAlignment="1">
      <alignment horizontal="center" vertical="center"/>
    </xf>
    <xf numFmtId="0" fontId="46" fillId="0" borderId="28" xfId="0" applyFont="1" applyBorder="1" applyAlignment="1">
      <alignment horizontal="center" vertical="center"/>
    </xf>
    <xf numFmtId="0" fontId="46" fillId="0" borderId="30" xfId="0" applyFont="1" applyBorder="1" applyAlignment="1">
      <alignment horizontal="center" vertical="center"/>
    </xf>
    <xf numFmtId="0" fontId="46" fillId="0" borderId="32" xfId="0" applyFont="1" applyBorder="1" applyAlignment="1">
      <alignment horizontal="center" vertical="center"/>
    </xf>
    <xf numFmtId="0" fontId="46" fillId="0" borderId="68" xfId="0" applyFont="1" applyBorder="1" applyAlignment="1">
      <alignment horizontal="center" vertical="center"/>
    </xf>
    <xf numFmtId="0" fontId="46" fillId="0" borderId="23" xfId="0" applyFont="1" applyBorder="1" applyAlignment="1">
      <alignment horizontal="center" vertical="center"/>
    </xf>
    <xf numFmtId="0" fontId="46" fillId="0" borderId="56" xfId="0" applyFont="1" applyBorder="1" applyAlignment="1">
      <alignment horizontal="center" vertical="center"/>
    </xf>
    <xf numFmtId="0" fontId="46" fillId="0" borderId="90" xfId="0" applyFont="1" applyBorder="1" applyAlignment="1">
      <alignment horizontal="center" vertical="center"/>
    </xf>
    <xf numFmtId="0" fontId="46" fillId="0" borderId="91" xfId="0" applyFont="1" applyBorder="1" applyAlignment="1">
      <alignment horizontal="center" vertical="center"/>
    </xf>
    <xf numFmtId="0" fontId="46" fillId="0" borderId="92" xfId="0" applyFont="1" applyBorder="1" applyAlignment="1">
      <alignment horizontal="center" vertical="center"/>
    </xf>
    <xf numFmtId="0" fontId="14" fillId="38" borderId="10" xfId="0" applyFont="1" applyFill="1" applyBorder="1" applyAlignment="1">
      <alignment horizontal="center" vertical="center"/>
    </xf>
    <xf numFmtId="0" fontId="14" fillId="38" borderId="55" xfId="0" applyFont="1" applyFill="1" applyBorder="1" applyAlignment="1">
      <alignment horizontal="center" vertical="center" wrapText="1"/>
    </xf>
    <xf numFmtId="0" fontId="14" fillId="38" borderId="56" xfId="0" applyFont="1" applyFill="1" applyBorder="1" applyAlignment="1">
      <alignment horizontal="center" vertical="center" wrapText="1"/>
    </xf>
    <xf numFmtId="0" fontId="14" fillId="38" borderId="65" xfId="0" applyFont="1" applyFill="1" applyBorder="1" applyAlignment="1">
      <alignment horizontal="center" vertical="center" wrapText="1"/>
    </xf>
    <xf numFmtId="0" fontId="14" fillId="38" borderId="64" xfId="0" applyFont="1" applyFill="1" applyBorder="1" applyAlignment="1">
      <alignment horizontal="center" vertical="center" wrapText="1"/>
    </xf>
    <xf numFmtId="0" fontId="14" fillId="38" borderId="31"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28"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68" xfId="0" applyFont="1" applyBorder="1" applyAlignment="1">
      <alignment horizontal="center" vertical="center"/>
    </xf>
    <xf numFmtId="0" fontId="4" fillId="0" borderId="37" xfId="0" applyFont="1" applyBorder="1" applyAlignment="1">
      <alignment horizontal="center" vertical="center"/>
    </xf>
    <xf numFmtId="0" fontId="4" fillId="0" borderId="65" xfId="0" applyFont="1" applyBorder="1" applyAlignment="1">
      <alignment horizontal="center" vertical="center"/>
    </xf>
    <xf numFmtId="0" fontId="6" fillId="0" borderId="21" xfId="0" applyFont="1" applyBorder="1" applyAlignment="1">
      <alignment horizontal="center" vertical="center"/>
    </xf>
    <xf numFmtId="0" fontId="6" fillId="0" borderId="37"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65"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Fill="1" applyBorder="1" applyAlignment="1">
      <alignment horizontal="center" vertical="center"/>
    </xf>
    <xf numFmtId="0" fontId="6" fillId="0" borderId="68" xfId="0" applyFont="1" applyFill="1" applyBorder="1" applyAlignment="1">
      <alignment horizontal="center" vertical="center"/>
    </xf>
    <xf numFmtId="0" fontId="6" fillId="38" borderId="25" xfId="0" applyFont="1" applyFill="1" applyBorder="1" applyAlignment="1">
      <alignment horizontal="center" vertical="center"/>
    </xf>
    <xf numFmtId="0" fontId="6" fillId="38" borderId="28" xfId="0" applyFont="1" applyFill="1" applyBorder="1" applyAlignment="1">
      <alignment horizontal="center" vertical="center"/>
    </xf>
    <xf numFmtId="0" fontId="6" fillId="38" borderId="68" xfId="0" applyFont="1" applyFill="1" applyBorder="1" applyAlignment="1">
      <alignment horizontal="center" vertical="center"/>
    </xf>
    <xf numFmtId="0" fontId="13" fillId="0" borderId="0" xfId="0" applyFont="1" applyFill="1" applyAlignment="1">
      <alignment horizontal="left" vertical="center"/>
    </xf>
    <xf numFmtId="0" fontId="37" fillId="0" borderId="0" xfId="0" applyFont="1" applyFill="1" applyAlignment="1">
      <alignment horizontal="left" vertical="center"/>
    </xf>
    <xf numFmtId="0" fontId="38" fillId="0" borderId="21"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15" xfId="0" applyFont="1" applyBorder="1" applyAlignment="1">
      <alignment horizontal="center" vertical="center"/>
    </xf>
    <xf numFmtId="0" fontId="38" fillId="0" borderId="28" xfId="0" applyFont="1" applyBorder="1" applyAlignment="1">
      <alignment horizontal="center" vertical="center"/>
    </xf>
    <xf numFmtId="0" fontId="38" fillId="0" borderId="30" xfId="0" applyFont="1" applyBorder="1" applyAlignment="1">
      <alignment horizontal="center" vertical="center"/>
    </xf>
    <xf numFmtId="0" fontId="38" fillId="0" borderId="32" xfId="0" applyFont="1" applyBorder="1" applyAlignment="1">
      <alignment horizontal="center" vertical="center"/>
    </xf>
    <xf numFmtId="0" fontId="38" fillId="0" borderId="68" xfId="0" applyFont="1" applyBorder="1" applyAlignment="1">
      <alignment horizontal="center" vertical="center"/>
    </xf>
    <xf numFmtId="0" fontId="47" fillId="18" borderId="55" xfId="0" applyFont="1" applyFill="1" applyBorder="1" applyAlignment="1">
      <alignment horizontal="left" vertical="center"/>
    </xf>
    <xf numFmtId="0" fontId="7" fillId="0" borderId="93" xfId="0" applyFont="1" applyBorder="1" applyAlignment="1">
      <alignment vertical="center"/>
    </xf>
    <xf numFmtId="0" fontId="7" fillId="0" borderId="88" xfId="0" applyFont="1" applyBorder="1" applyAlignment="1">
      <alignment vertical="center"/>
    </xf>
    <xf numFmtId="0" fontId="7" fillId="0" borderId="40" xfId="0" applyFont="1" applyBorder="1" applyAlignment="1">
      <alignment vertical="center"/>
    </xf>
    <xf numFmtId="0" fontId="22" fillId="0" borderId="88" xfId="0" applyFont="1" applyBorder="1" applyAlignment="1">
      <alignment vertical="center"/>
    </xf>
    <xf numFmtId="0" fontId="7" fillId="0" borderId="63" xfId="0" applyFont="1" applyBorder="1" applyAlignment="1">
      <alignment vertical="center"/>
    </xf>
    <xf numFmtId="0" fontId="7" fillId="0" borderId="39" xfId="0" applyFont="1" applyBorder="1" applyAlignment="1">
      <alignment vertical="center"/>
    </xf>
    <xf numFmtId="0" fontId="7" fillId="0" borderId="34" xfId="0" applyFont="1" applyBorder="1" applyAlignment="1">
      <alignment vertical="center"/>
    </xf>
    <xf numFmtId="0" fontId="22" fillId="0" borderId="38" xfId="0" applyFont="1" applyBorder="1" applyAlignment="1">
      <alignment vertical="center"/>
    </xf>
    <xf numFmtId="0" fontId="7" fillId="0" borderId="48" xfId="0" applyFont="1" applyBorder="1" applyAlignment="1">
      <alignment vertical="center"/>
    </xf>
    <xf numFmtId="0" fontId="26" fillId="0" borderId="0" xfId="0" applyFont="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28" fillId="0" borderId="96" xfId="0" applyFont="1" applyBorder="1" applyAlignment="1">
      <alignment horizontal="center" vertical="center"/>
    </xf>
    <xf numFmtId="0" fontId="28" fillId="0" borderId="18" xfId="0" applyFont="1" applyBorder="1" applyAlignment="1">
      <alignment horizontal="center" vertical="center"/>
    </xf>
    <xf numFmtId="0" fontId="28" fillId="0" borderId="87" xfId="0" applyFont="1" applyBorder="1" applyAlignment="1">
      <alignment horizontal="center" vertical="center"/>
    </xf>
    <xf numFmtId="6" fontId="0" fillId="0" borderId="94" xfId="58" applyFont="1" applyBorder="1" applyAlignment="1">
      <alignment horizontal="left" vertical="center"/>
    </xf>
    <xf numFmtId="6" fontId="0" fillId="0" borderId="97" xfId="58" applyFont="1" applyBorder="1" applyAlignment="1">
      <alignment horizontal="left" vertical="center"/>
    </xf>
    <xf numFmtId="6" fontId="0" fillId="0" borderId="98" xfId="58" applyFont="1" applyBorder="1" applyAlignment="1">
      <alignment horizontal="left" vertical="center"/>
    </xf>
    <xf numFmtId="0" fontId="0" fillId="0" borderId="13" xfId="0" applyFill="1" applyBorder="1" applyAlignment="1">
      <alignment horizontal="left" vertical="center"/>
    </xf>
    <xf numFmtId="0" fontId="0" fillId="0" borderId="55" xfId="0" applyFont="1" applyFill="1" applyBorder="1" applyAlignment="1">
      <alignment horizontal="left" vertical="center"/>
    </xf>
    <xf numFmtId="0" fontId="0" fillId="0" borderId="86" xfId="0" applyFont="1" applyFill="1" applyBorder="1" applyAlignment="1">
      <alignment horizontal="left" vertical="center"/>
    </xf>
    <xf numFmtId="0" fontId="0" fillId="0" borderId="13" xfId="0" applyBorder="1" applyAlignment="1">
      <alignment horizontal="left" vertical="center"/>
    </xf>
    <xf numFmtId="0" fontId="0" fillId="0" borderId="55" xfId="0" applyFont="1" applyBorder="1" applyAlignment="1">
      <alignment horizontal="left" vertical="center"/>
    </xf>
    <xf numFmtId="0" fontId="0" fillId="0" borderId="86" xfId="0" applyFont="1" applyBorder="1" applyAlignment="1">
      <alignment horizontal="left" vertical="center"/>
    </xf>
    <xf numFmtId="0" fontId="0" fillId="0" borderId="14" xfId="0" applyFont="1" applyBorder="1" applyAlignment="1">
      <alignment horizontal="left" vertical="center"/>
    </xf>
    <xf numFmtId="0" fontId="0" fillId="0" borderId="64" xfId="0" applyFont="1" applyBorder="1" applyAlignment="1">
      <alignment horizontal="left" vertical="center"/>
    </xf>
    <xf numFmtId="0" fontId="0" fillId="0" borderId="89" xfId="0" applyFont="1" applyBorder="1" applyAlignment="1">
      <alignment horizontal="left" vertical="center"/>
    </xf>
    <xf numFmtId="0" fontId="0" fillId="0" borderId="49" xfId="0" applyFont="1" applyBorder="1" applyAlignment="1">
      <alignment horizontal="center" vertical="center"/>
    </xf>
    <xf numFmtId="0" fontId="0" fillId="0" borderId="22" xfId="0" applyFont="1" applyBorder="1" applyAlignment="1">
      <alignment horizontal="center" vertical="center"/>
    </xf>
    <xf numFmtId="0" fontId="0" fillId="0" borderId="4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3" xfId="0" applyBorder="1" applyAlignment="1">
      <alignment vertical="center"/>
    </xf>
    <xf numFmtId="0" fontId="0" fillId="0" borderId="55" xfId="0" applyBorder="1" applyAlignment="1">
      <alignment vertical="center"/>
    </xf>
    <xf numFmtId="0" fontId="0" fillId="0" borderId="86" xfId="0" applyBorder="1" applyAlignment="1">
      <alignment vertical="center"/>
    </xf>
    <xf numFmtId="0" fontId="0" fillId="0" borderId="55" xfId="0" applyFill="1" applyBorder="1" applyAlignment="1">
      <alignment horizontal="left" vertical="center"/>
    </xf>
    <xf numFmtId="0" fontId="0" fillId="0" borderId="86" xfId="0" applyFill="1" applyBorder="1" applyAlignment="1">
      <alignment horizontal="left" vertical="center"/>
    </xf>
    <xf numFmtId="20" fontId="6" fillId="0" borderId="99" xfId="0" applyNumberFormat="1" applyFont="1" applyFill="1" applyBorder="1" applyAlignment="1">
      <alignment horizontal="center" vertical="center"/>
    </xf>
    <xf numFmtId="20" fontId="6" fillId="0" borderId="11" xfId="0" applyNumberFormat="1" applyFont="1" applyFill="1" applyBorder="1" applyAlignment="1">
      <alignment horizontal="center" vertical="center"/>
    </xf>
    <xf numFmtId="20" fontId="6" fillId="0" borderId="93" xfId="0" applyNumberFormat="1" applyFont="1" applyFill="1" applyBorder="1" applyAlignment="1">
      <alignment horizontal="center" vertical="center"/>
    </xf>
    <xf numFmtId="20" fontId="6" fillId="0" borderId="39" xfId="0" applyNumberFormat="1" applyFont="1" applyFill="1" applyBorder="1" applyAlignment="1">
      <alignment horizontal="center" vertical="center"/>
    </xf>
    <xf numFmtId="20" fontId="6" fillId="0" borderId="33" xfId="0" applyNumberFormat="1" applyFont="1" applyFill="1" applyBorder="1" applyAlignment="1">
      <alignment horizontal="center" vertical="center"/>
    </xf>
    <xf numFmtId="20" fontId="6" fillId="0" borderId="40" xfId="0" applyNumberFormat="1" applyFont="1" applyFill="1" applyBorder="1" applyAlignment="1">
      <alignment horizontal="center" vertical="center"/>
    </xf>
    <xf numFmtId="0" fontId="19" fillId="38" borderId="99" xfId="0" applyFont="1" applyFill="1" applyBorder="1" applyAlignment="1">
      <alignment horizontal="center" vertical="center" shrinkToFit="1"/>
    </xf>
    <xf numFmtId="0" fontId="19" fillId="38" borderId="47" xfId="0" applyFont="1" applyFill="1" applyBorder="1" applyAlignment="1">
      <alignment horizontal="center" vertical="center" shrinkToFit="1"/>
    </xf>
    <xf numFmtId="0" fontId="4" fillId="38" borderId="93" xfId="0" applyFont="1" applyFill="1" applyBorder="1" applyAlignment="1">
      <alignment horizontal="center" vertical="center" shrinkToFit="1"/>
    </xf>
    <xf numFmtId="0" fontId="4" fillId="38" borderId="48" xfId="0" applyFont="1" applyFill="1" applyBorder="1" applyAlignment="1">
      <alignment horizontal="center" vertical="center" shrinkToFit="1"/>
    </xf>
    <xf numFmtId="0" fontId="21" fillId="0" borderId="100" xfId="0" applyFont="1" applyFill="1" applyBorder="1" applyAlignment="1">
      <alignment horizontal="center" vertical="center" shrinkToFit="1"/>
    </xf>
    <xf numFmtId="0" fontId="21" fillId="0" borderId="101" xfId="0" applyFont="1" applyFill="1" applyBorder="1" applyAlignment="1">
      <alignment horizontal="center" vertical="center" shrinkToFit="1"/>
    </xf>
    <xf numFmtId="0" fontId="21" fillId="0" borderId="102" xfId="0" applyFont="1" applyFill="1" applyBorder="1" applyAlignment="1">
      <alignment horizontal="center" vertical="center" shrinkToFit="1"/>
    </xf>
    <xf numFmtId="0" fontId="21" fillId="0" borderId="103" xfId="0" applyFont="1" applyFill="1" applyBorder="1" applyAlignment="1">
      <alignment horizontal="center" vertical="center" shrinkToFit="1"/>
    </xf>
    <xf numFmtId="0" fontId="21" fillId="0" borderId="104" xfId="0" applyFont="1" applyFill="1" applyBorder="1" applyAlignment="1">
      <alignment horizontal="center" vertical="center" shrinkToFit="1"/>
    </xf>
    <xf numFmtId="0" fontId="21" fillId="0" borderId="105" xfId="0" applyFont="1" applyFill="1" applyBorder="1" applyAlignment="1">
      <alignment horizontal="center" vertical="center" shrinkToFit="1"/>
    </xf>
    <xf numFmtId="0" fontId="19" fillId="0" borderId="99" xfId="0" applyFont="1" applyFill="1" applyBorder="1" applyAlignment="1">
      <alignment horizontal="center" vertical="center" shrinkToFit="1"/>
    </xf>
    <xf numFmtId="0" fontId="19" fillId="0" borderId="93"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48" xfId="0" applyFont="1" applyFill="1" applyBorder="1" applyAlignment="1">
      <alignment horizontal="center" vertical="center" shrinkToFit="1"/>
    </xf>
    <xf numFmtId="0" fontId="4" fillId="38" borderId="40" xfId="0" applyFont="1" applyFill="1" applyBorder="1" applyAlignment="1">
      <alignment horizontal="center" vertical="center" shrinkToFit="1"/>
    </xf>
    <xf numFmtId="0" fontId="19" fillId="38" borderId="39" xfId="0" applyFont="1" applyFill="1" applyBorder="1" applyAlignment="1">
      <alignment horizontal="center" vertical="center" shrinkToFit="1"/>
    </xf>
    <xf numFmtId="0" fontId="35" fillId="0" borderId="99" xfId="0" applyFont="1" applyFill="1" applyBorder="1" applyAlignment="1">
      <alignment horizontal="center" vertical="center" shrinkToFit="1"/>
    </xf>
    <xf numFmtId="0" fontId="35" fillId="0" borderId="39" xfId="0" applyFont="1" applyFill="1" applyBorder="1" applyAlignment="1">
      <alignment horizontal="center" vertical="center" shrinkToFit="1"/>
    </xf>
    <xf numFmtId="0" fontId="4" fillId="0" borderId="93"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38" borderId="39"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55" xfId="0" applyFont="1" applyFill="1" applyBorder="1" applyAlignment="1">
      <alignment horizontal="center" vertical="center"/>
    </xf>
    <xf numFmtId="0" fontId="3" fillId="35" borderId="56" xfId="0" applyFont="1" applyFill="1" applyBorder="1" applyAlignment="1">
      <alignment horizontal="center" vertical="center"/>
    </xf>
    <xf numFmtId="0" fontId="35" fillId="0" borderId="106" xfId="0" applyFont="1" applyFill="1" applyBorder="1" applyAlignment="1">
      <alignment horizontal="center" vertical="center" shrinkToFit="1"/>
    </xf>
    <xf numFmtId="0" fontId="4" fillId="0" borderId="107" xfId="0" applyFont="1" applyFill="1" applyBorder="1" applyAlignment="1">
      <alignment horizontal="center" vertical="center" shrinkToFit="1"/>
    </xf>
    <xf numFmtId="0" fontId="35" fillId="38" borderId="99" xfId="0" applyFont="1" applyFill="1" applyBorder="1" applyAlignment="1">
      <alignment horizontal="center" vertical="center" shrinkToFit="1"/>
    </xf>
    <xf numFmtId="0" fontId="35" fillId="38" borderId="39" xfId="0" applyFont="1" applyFill="1" applyBorder="1" applyAlignment="1">
      <alignment horizontal="center" vertical="center" shrinkToFit="1"/>
    </xf>
    <xf numFmtId="0" fontId="3" fillId="0" borderId="96" xfId="0" applyFont="1" applyBorder="1" applyAlignment="1">
      <alignment horizontal="center" vertical="center"/>
    </xf>
    <xf numFmtId="0" fontId="3" fillId="0" borderId="87" xfId="0" applyFont="1" applyBorder="1" applyAlignment="1">
      <alignment horizontal="center" vertical="center"/>
    </xf>
    <xf numFmtId="0" fontId="3" fillId="0" borderId="18" xfId="0" applyFont="1" applyBorder="1" applyAlignment="1">
      <alignment horizontal="center" vertical="center"/>
    </xf>
    <xf numFmtId="0" fontId="19" fillId="38" borderId="47"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0" borderId="106" xfId="0" applyFont="1" applyFill="1" applyBorder="1" applyAlignment="1">
      <alignment horizontal="center" vertical="center" shrinkToFit="1"/>
    </xf>
    <xf numFmtId="0" fontId="2" fillId="0" borderId="0" xfId="0" applyFont="1" applyAlignment="1">
      <alignment horizontal="center" vertical="center"/>
    </xf>
    <xf numFmtId="0" fontId="44"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3" fillId="0" borderId="88" xfId="0" applyFont="1" applyBorder="1" applyAlignment="1">
      <alignment horizontal="center" vertical="center"/>
    </xf>
    <xf numFmtId="0" fontId="8" fillId="4" borderId="0" xfId="0" applyFont="1" applyFill="1" applyAlignment="1">
      <alignment horizontal="center" vertical="center"/>
    </xf>
    <xf numFmtId="0" fontId="10" fillId="33" borderId="12" xfId="0" applyFont="1" applyFill="1" applyBorder="1" applyAlignment="1">
      <alignment horizontal="center" vertical="center"/>
    </xf>
    <xf numFmtId="0" fontId="10" fillId="33" borderId="0" xfId="0" applyFont="1" applyFill="1" applyAlignment="1">
      <alignment horizontal="center" vertical="center"/>
    </xf>
    <xf numFmtId="0" fontId="10" fillId="33" borderId="88" xfId="0" applyFont="1" applyFill="1" applyBorder="1" applyAlignment="1">
      <alignment horizontal="center" vertical="center"/>
    </xf>
    <xf numFmtId="0" fontId="4" fillId="0" borderId="1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9" fillId="3" borderId="12" xfId="0" applyFont="1" applyFill="1" applyBorder="1" applyAlignment="1">
      <alignment horizontal="center" vertical="center"/>
    </xf>
    <xf numFmtId="0" fontId="9" fillId="3" borderId="0" xfId="0" applyFont="1" applyFill="1" applyAlignment="1">
      <alignment horizontal="center" vertical="center"/>
    </xf>
    <xf numFmtId="0" fontId="9" fillId="3" borderId="88" xfId="0" applyFont="1" applyFill="1" applyBorder="1" applyAlignment="1">
      <alignment horizontal="center" vertical="center"/>
    </xf>
    <xf numFmtId="0" fontId="3" fillId="0" borderId="34" xfId="0" applyFont="1" applyBorder="1" applyAlignment="1">
      <alignment horizontal="center" vertical="center"/>
    </xf>
    <xf numFmtId="0" fontId="11" fillId="4" borderId="10"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56" xfId="0" applyFont="1" applyFill="1" applyBorder="1" applyAlignment="1">
      <alignment horizontal="center" vertical="center"/>
    </xf>
    <xf numFmtId="0" fontId="2" fillId="0" borderId="106" xfId="0" applyFont="1" applyBorder="1" applyAlignment="1">
      <alignment horizontal="center" vertical="center"/>
    </xf>
    <xf numFmtId="0" fontId="2" fillId="0" borderId="16" xfId="0" applyFont="1" applyBorder="1" applyAlignment="1">
      <alignment horizontal="center" vertical="center"/>
    </xf>
    <xf numFmtId="0" fontId="2" fillId="0" borderId="107" xfId="0" applyFont="1" applyBorder="1" applyAlignment="1">
      <alignment horizontal="center" vertical="center"/>
    </xf>
    <xf numFmtId="0" fontId="2" fillId="0" borderId="47" xfId="0" applyFont="1" applyBorder="1" applyAlignment="1">
      <alignment horizontal="center" vertical="center"/>
    </xf>
    <xf numFmtId="0" fontId="2" fillId="0" borderId="34" xfId="0" applyFont="1" applyBorder="1" applyAlignment="1">
      <alignment horizontal="center" vertical="center"/>
    </xf>
    <xf numFmtId="0" fontId="2" fillId="0" borderId="48" xfId="0" applyFont="1" applyBorder="1" applyAlignment="1">
      <alignment horizontal="center" vertical="center"/>
    </xf>
    <xf numFmtId="0" fontId="14" fillId="0" borderId="108" xfId="0" applyFont="1" applyBorder="1" applyAlignment="1">
      <alignment horizontal="center" vertical="center"/>
    </xf>
    <xf numFmtId="0" fontId="14" fillId="0" borderId="109" xfId="0" applyFont="1" applyBorder="1" applyAlignment="1">
      <alignment horizontal="center" vertical="center"/>
    </xf>
    <xf numFmtId="0" fontId="14" fillId="0" borderId="110" xfId="0" applyFont="1" applyBorder="1" applyAlignment="1">
      <alignment horizontal="center" vertical="center"/>
    </xf>
    <xf numFmtId="0" fontId="14" fillId="0" borderId="111" xfId="0" applyFont="1" applyBorder="1" applyAlignment="1">
      <alignment horizontal="center" vertical="center"/>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76" xfId="0" applyFont="1" applyBorder="1" applyAlignment="1">
      <alignment horizontal="center" vertical="center"/>
    </xf>
    <xf numFmtId="0" fontId="4" fillId="0" borderId="73" xfId="0" applyFont="1" applyBorder="1" applyAlignment="1">
      <alignment horizontal="center" vertical="center"/>
    </xf>
    <xf numFmtId="0" fontId="4" fillId="0" borderId="116" xfId="0" applyFont="1" applyBorder="1" applyAlignment="1">
      <alignment horizontal="center" vertical="center"/>
    </xf>
    <xf numFmtId="0" fontId="4" fillId="0" borderId="97" xfId="0" applyFont="1" applyBorder="1" applyAlignment="1">
      <alignment horizontal="center" vertical="center"/>
    </xf>
    <xf numFmtId="0" fontId="14" fillId="0" borderId="117" xfId="0" applyFont="1" applyBorder="1" applyAlignment="1">
      <alignment horizontal="center" vertical="center"/>
    </xf>
    <xf numFmtId="0" fontId="14" fillId="0" borderId="118" xfId="0" applyFont="1" applyBorder="1" applyAlignment="1">
      <alignment horizontal="center" vertical="center"/>
    </xf>
    <xf numFmtId="0" fontId="14" fillId="0" borderId="119" xfId="0" applyFont="1" applyBorder="1" applyAlignment="1">
      <alignment horizontal="center" vertical="center"/>
    </xf>
    <xf numFmtId="0" fontId="4" fillId="0" borderId="98" xfId="0" applyFont="1" applyBorder="1" applyAlignment="1">
      <alignment horizontal="center" vertical="center"/>
    </xf>
    <xf numFmtId="0" fontId="7" fillId="0" borderId="16" xfId="0" applyFont="1" applyBorder="1" applyAlignment="1">
      <alignment horizontal="left" vertical="center"/>
    </xf>
    <xf numFmtId="0" fontId="3" fillId="0" borderId="19" xfId="0" applyFont="1" applyBorder="1" applyAlignment="1">
      <alignment horizontal="center" vertical="center"/>
    </xf>
    <xf numFmtId="0" fontId="7" fillId="0" borderId="73" xfId="0" applyFont="1" applyBorder="1" applyAlignment="1">
      <alignment horizontal="center" vertical="center"/>
    </xf>
    <xf numFmtId="0" fontId="7" fillId="0" borderId="115" xfId="0" applyFont="1" applyBorder="1" applyAlignment="1">
      <alignment horizontal="center" vertical="center"/>
    </xf>
    <xf numFmtId="0" fontId="7" fillId="0" borderId="76" xfId="0" applyFont="1" applyBorder="1" applyAlignment="1">
      <alignment horizontal="center" vertical="center"/>
    </xf>
    <xf numFmtId="0" fontId="4" fillId="0" borderId="120" xfId="0" applyFont="1" applyBorder="1" applyAlignment="1">
      <alignment horizontal="center" vertical="center"/>
    </xf>
    <xf numFmtId="0" fontId="14" fillId="0" borderId="121" xfId="0" applyFont="1" applyBorder="1" applyAlignment="1">
      <alignment horizontal="center" vertical="center"/>
    </xf>
    <xf numFmtId="0" fontId="42" fillId="0" borderId="0" xfId="0" applyFont="1" applyBorder="1" applyAlignment="1">
      <alignment horizontal="right" vertical="center"/>
    </xf>
    <xf numFmtId="0" fontId="42" fillId="0" borderId="0" xfId="0" applyFont="1" applyAlignment="1">
      <alignment horizontal="right" vertical="center"/>
    </xf>
    <xf numFmtId="0" fontId="14" fillId="0" borderId="0" xfId="0" applyFont="1" applyBorder="1" applyAlignment="1">
      <alignment horizontal="left" vertical="center"/>
    </xf>
    <xf numFmtId="0" fontId="3" fillId="38" borderId="10" xfId="0" applyFont="1" applyFill="1" applyBorder="1" applyAlignment="1">
      <alignment horizontal="center" vertical="center"/>
    </xf>
    <xf numFmtId="0" fontId="3" fillId="38" borderId="56" xfId="0" applyFont="1" applyFill="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6" fillId="0" borderId="96" xfId="0" applyFont="1" applyBorder="1" applyAlignment="1">
      <alignment horizontal="center" vertical="center"/>
    </xf>
    <xf numFmtId="0" fontId="6" fillId="0" borderId="18" xfId="0" applyFont="1" applyBorder="1" applyAlignment="1">
      <alignment horizontal="center" vertical="center"/>
    </xf>
    <xf numFmtId="0" fontId="6" fillId="0" borderId="87" xfId="0" applyFont="1" applyBorder="1" applyAlignment="1">
      <alignment horizontal="center" vertical="center"/>
    </xf>
    <xf numFmtId="0" fontId="6" fillId="38" borderId="96" xfId="0" applyFont="1" applyFill="1" applyBorder="1" applyAlignment="1">
      <alignment horizontal="center" vertical="center"/>
    </xf>
    <xf numFmtId="0" fontId="6" fillId="38" borderId="18" xfId="0" applyFont="1" applyFill="1" applyBorder="1" applyAlignment="1">
      <alignment horizontal="center" vertical="center"/>
    </xf>
    <xf numFmtId="0" fontId="6" fillId="38" borderId="87" xfId="0" applyFont="1" applyFill="1" applyBorder="1" applyAlignment="1">
      <alignment horizontal="center" vertical="center"/>
    </xf>
    <xf numFmtId="20" fontId="3" fillId="0" borderId="96"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87" xfId="0" applyNumberFormat="1" applyFont="1" applyBorder="1" applyAlignment="1">
      <alignment horizontal="center" vertical="center"/>
    </xf>
    <xf numFmtId="0" fontId="3" fillId="38" borderId="16" xfId="0" applyFont="1" applyFill="1" applyBorder="1" applyAlignment="1">
      <alignment horizontal="center" vertical="center"/>
    </xf>
    <xf numFmtId="0" fontId="3" fillId="0" borderId="16" xfId="0" applyFont="1" applyBorder="1" applyAlignment="1">
      <alignment horizontal="center" vertical="center"/>
    </xf>
    <xf numFmtId="0" fontId="3" fillId="38" borderId="96" xfId="0" applyFont="1" applyFill="1" applyBorder="1" applyAlignment="1">
      <alignment horizontal="center" vertical="center"/>
    </xf>
    <xf numFmtId="0" fontId="3" fillId="38" borderId="18" xfId="0" applyFont="1" applyFill="1" applyBorder="1" applyAlignment="1">
      <alignment horizontal="center" vertical="center"/>
    </xf>
    <xf numFmtId="0" fontId="3" fillId="38" borderId="87" xfId="0" applyFont="1" applyFill="1" applyBorder="1" applyAlignment="1">
      <alignment horizontal="center" vertical="center"/>
    </xf>
    <xf numFmtId="0" fontId="41" fillId="0" borderId="0" xfId="0" applyFont="1" applyAlignment="1">
      <alignment horizontal="center" vertical="center"/>
    </xf>
    <xf numFmtId="0" fontId="37" fillId="0" borderId="33" xfId="0" applyFont="1" applyFill="1" applyBorder="1" applyAlignment="1">
      <alignment horizontal="center" vertical="center"/>
    </xf>
    <xf numFmtId="0" fontId="42" fillId="0" borderId="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116" xfId="0" applyFont="1" applyBorder="1" applyAlignment="1">
      <alignment horizontal="center" vertical="center"/>
    </xf>
    <xf numFmtId="0" fontId="7" fillId="0" borderId="9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21" xfId="0" applyFont="1" applyBorder="1" applyAlignment="1">
      <alignment horizontal="center" vertical="center"/>
    </xf>
    <xf numFmtId="0" fontId="7" fillId="0" borderId="98" xfId="0" applyFont="1" applyBorder="1" applyAlignment="1">
      <alignment horizontal="center" vertical="center"/>
    </xf>
    <xf numFmtId="0" fontId="7" fillId="0" borderId="18" xfId="0" applyFont="1" applyBorder="1" applyAlignment="1">
      <alignment horizontal="right" vertical="center"/>
    </xf>
    <xf numFmtId="0" fontId="7" fillId="0" borderId="88" xfId="0" applyFont="1" applyBorder="1" applyAlignment="1">
      <alignment horizontal="center" vertical="center"/>
    </xf>
    <xf numFmtId="0" fontId="7" fillId="12" borderId="99" xfId="0" applyFont="1" applyFill="1" applyBorder="1" applyAlignment="1">
      <alignment horizontal="center" vertical="center"/>
    </xf>
    <xf numFmtId="0" fontId="7" fillId="12" borderId="11" xfId="0" applyFont="1" applyFill="1" applyBorder="1" applyAlignment="1">
      <alignment horizontal="center" vertical="center"/>
    </xf>
    <xf numFmtId="0" fontId="7" fillId="12" borderId="93" xfId="0" applyFont="1" applyFill="1" applyBorder="1" applyAlignment="1">
      <alignment horizontal="center" vertical="center"/>
    </xf>
    <xf numFmtId="0" fontId="7" fillId="12" borderId="39" xfId="0" applyFont="1" applyFill="1" applyBorder="1" applyAlignment="1">
      <alignment horizontal="center" vertical="center"/>
    </xf>
    <xf numFmtId="0" fontId="7" fillId="12" borderId="33" xfId="0" applyFont="1" applyFill="1" applyBorder="1" applyAlignment="1">
      <alignment horizontal="center" vertical="center"/>
    </xf>
    <xf numFmtId="0" fontId="7" fillId="12" borderId="40" xfId="0" applyFont="1" applyFill="1" applyBorder="1" applyAlignment="1">
      <alignment horizontal="center" vertical="center"/>
    </xf>
    <xf numFmtId="0" fontId="7" fillId="12" borderId="47" xfId="0" applyFont="1" applyFill="1" applyBorder="1" applyAlignment="1">
      <alignment horizontal="center" vertical="center"/>
    </xf>
    <xf numFmtId="0" fontId="7" fillId="12" borderId="34" xfId="0" applyFont="1" applyFill="1" applyBorder="1" applyAlignment="1">
      <alignment horizontal="center" vertical="center"/>
    </xf>
    <xf numFmtId="0" fontId="7" fillId="12" borderId="48" xfId="0" applyFont="1" applyFill="1" applyBorder="1" applyAlignment="1">
      <alignment horizontal="center" vertical="center"/>
    </xf>
    <xf numFmtId="0" fontId="6" fillId="0" borderId="10"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20" fontId="7" fillId="0" borderId="47" xfId="0" applyNumberFormat="1" applyFont="1" applyBorder="1" applyAlignment="1">
      <alignment horizontal="center" vertical="center"/>
    </xf>
    <xf numFmtId="20" fontId="7" fillId="0" borderId="34" xfId="0" applyNumberFormat="1" applyFont="1" applyBorder="1" applyAlignment="1">
      <alignment horizontal="center" vertical="center"/>
    </xf>
    <xf numFmtId="20" fontId="7" fillId="0" borderId="48" xfId="0" applyNumberFormat="1" applyFont="1" applyBorder="1" applyAlignment="1">
      <alignment horizontal="center" vertical="center"/>
    </xf>
    <xf numFmtId="0" fontId="7" fillId="12" borderId="106" xfId="0" applyFont="1" applyFill="1" applyBorder="1" applyAlignment="1">
      <alignment horizontal="center" vertical="center"/>
    </xf>
    <xf numFmtId="0" fontId="7" fillId="12" borderId="16" xfId="0" applyFont="1" applyFill="1" applyBorder="1" applyAlignment="1">
      <alignment horizontal="center" vertical="center"/>
    </xf>
    <xf numFmtId="0" fontId="7" fillId="12" borderId="107" xfId="0" applyFont="1" applyFill="1" applyBorder="1" applyAlignment="1">
      <alignment horizontal="center" vertical="center"/>
    </xf>
    <xf numFmtId="0" fontId="7" fillId="12" borderId="122" xfId="0" applyFont="1" applyFill="1" applyBorder="1" applyAlignment="1">
      <alignment horizontal="center" vertical="center"/>
    </xf>
    <xf numFmtId="0" fontId="7" fillId="12" borderId="123" xfId="0" applyFont="1" applyFill="1" applyBorder="1" applyAlignment="1">
      <alignment horizontal="center" vertical="center"/>
    </xf>
    <xf numFmtId="0" fontId="7" fillId="40" borderId="34" xfId="0" applyFont="1" applyFill="1" applyBorder="1" applyAlignment="1">
      <alignment horizontal="center" vertical="center"/>
    </xf>
    <xf numFmtId="0" fontId="7" fillId="0" borderId="0" xfId="0" applyFont="1" applyBorder="1" applyAlignment="1">
      <alignment horizontal="center" vertical="center"/>
    </xf>
    <xf numFmtId="0" fontId="7" fillId="12" borderId="50" xfId="0" applyFont="1" applyFill="1" applyBorder="1" applyAlignment="1">
      <alignment horizontal="center" vertical="center"/>
    </xf>
    <xf numFmtId="0" fontId="7" fillId="12" borderId="124" xfId="0" applyFont="1" applyFill="1" applyBorder="1" applyAlignment="1">
      <alignment horizontal="center" vertical="center"/>
    </xf>
    <xf numFmtId="0" fontId="6" fillId="0" borderId="11" xfId="0" applyFont="1" applyBorder="1" applyAlignment="1">
      <alignment horizontal="center" vertical="center"/>
    </xf>
    <xf numFmtId="0" fontId="6" fillId="0" borderId="93" xfId="0" applyFont="1" applyBorder="1" applyAlignment="1">
      <alignment horizontal="center" vertical="center"/>
    </xf>
    <xf numFmtId="0" fontId="5" fillId="0" borderId="0" xfId="0" applyFont="1" applyAlignment="1">
      <alignment horizontal="center" vertical="center"/>
    </xf>
    <xf numFmtId="0" fontId="6" fillId="0" borderId="33" xfId="0" applyFont="1" applyBorder="1" applyAlignment="1">
      <alignment horizontal="center" vertical="center"/>
    </xf>
    <xf numFmtId="0" fontId="6" fillId="0" borderId="40" xfId="0" applyFont="1" applyBorder="1" applyAlignment="1">
      <alignment horizontal="center" vertical="center"/>
    </xf>
    <xf numFmtId="0" fontId="7" fillId="40" borderId="39" xfId="0" applyFont="1" applyFill="1" applyBorder="1" applyAlignment="1">
      <alignment horizontal="center" vertical="center"/>
    </xf>
    <xf numFmtId="0" fontId="7" fillId="40" borderId="33" xfId="0" applyFont="1" applyFill="1" applyBorder="1" applyAlignment="1">
      <alignment horizontal="center" vertical="center"/>
    </xf>
    <xf numFmtId="0" fontId="7" fillId="40" borderId="40"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40" xfId="0" applyFont="1" applyFill="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3" xfId="0" applyFont="1" applyBorder="1" applyAlignment="1">
      <alignment horizontal="center" vertical="center"/>
    </xf>
    <xf numFmtId="0" fontId="7" fillId="0" borderId="23"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vertical="center"/>
    </xf>
    <xf numFmtId="0" fontId="0" fillId="0" borderId="88" xfId="0" applyBorder="1" applyAlignment="1">
      <alignment vertical="center"/>
    </xf>
    <xf numFmtId="0" fontId="7" fillId="40" borderId="99" xfId="0" applyFont="1" applyFill="1" applyBorder="1" applyAlignment="1">
      <alignment horizontal="center" vertical="center"/>
    </xf>
    <xf numFmtId="0" fontId="7" fillId="40" borderId="11" xfId="0" applyFont="1" applyFill="1" applyBorder="1" applyAlignment="1">
      <alignment horizontal="center" vertical="center"/>
    </xf>
    <xf numFmtId="0" fontId="7" fillId="40" borderId="93" xfId="0" applyFont="1" applyFill="1" applyBorder="1" applyAlignment="1">
      <alignment horizontal="center" vertical="center"/>
    </xf>
    <xf numFmtId="0" fontId="7" fillId="0" borderId="0" xfId="0" applyFont="1" applyBorder="1" applyAlignment="1">
      <alignment horizontal="right" vertical="center"/>
    </xf>
    <xf numFmtId="0" fontId="7" fillId="0" borderId="88" xfId="0" applyFont="1" applyBorder="1" applyAlignment="1">
      <alignment horizontal="right"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9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3" xfId="0" applyFont="1" applyFill="1" applyBorder="1" applyAlignment="1">
      <alignment horizontal="center" vertical="center"/>
    </xf>
    <xf numFmtId="0" fontId="7" fillId="40" borderId="16" xfId="0" applyFont="1" applyFill="1" applyBorder="1" applyAlignment="1">
      <alignment horizontal="center" vertical="center"/>
    </xf>
    <xf numFmtId="0" fontId="7" fillId="40" borderId="107" xfId="0" applyFont="1" applyFill="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left" vertical="center"/>
    </xf>
    <xf numFmtId="0" fontId="7" fillId="0" borderId="11" xfId="0" applyFont="1" applyBorder="1" applyAlignment="1">
      <alignment horizontal="right" vertical="center"/>
    </xf>
    <xf numFmtId="0" fontId="7" fillId="0" borderId="93" xfId="0" applyFont="1" applyBorder="1" applyAlignment="1">
      <alignment horizontal="right" vertical="center"/>
    </xf>
    <xf numFmtId="0" fontId="7" fillId="0" borderId="11" xfId="0" applyFont="1" applyBorder="1" applyAlignment="1">
      <alignment horizontal="left" vertical="center"/>
    </xf>
    <xf numFmtId="0" fontId="7" fillId="0" borderId="10" xfId="0" applyFont="1" applyBorder="1" applyAlignment="1">
      <alignment horizontal="center" vertical="center"/>
    </xf>
    <xf numFmtId="0" fontId="7" fillId="0" borderId="56" xfId="0" applyFont="1" applyBorder="1" applyAlignment="1">
      <alignment horizontal="center" vertical="center"/>
    </xf>
    <xf numFmtId="20" fontId="7" fillId="0" borderId="39" xfId="0" applyNumberFormat="1" applyFont="1" applyBorder="1" applyAlignment="1">
      <alignment horizontal="center" vertical="center"/>
    </xf>
    <xf numFmtId="20" fontId="7" fillId="0" borderId="33" xfId="0" applyNumberFormat="1" applyFont="1" applyBorder="1" applyAlignment="1">
      <alignment horizontal="center" vertical="center"/>
    </xf>
    <xf numFmtId="20" fontId="7" fillId="0" borderId="40" xfId="0" applyNumberFormat="1" applyFont="1" applyBorder="1" applyAlignment="1">
      <alignment horizontal="center" vertical="center"/>
    </xf>
    <xf numFmtId="0" fontId="7" fillId="0" borderId="1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94" xfId="0" applyFont="1" applyBorder="1" applyAlignment="1">
      <alignment horizontal="center" vertical="center"/>
    </xf>
    <xf numFmtId="0" fontId="7" fillId="0" borderId="33" xfId="0" applyFont="1" applyBorder="1" applyAlignment="1">
      <alignment horizontal="right" vertical="center"/>
    </xf>
    <xf numFmtId="0" fontId="7" fillId="0" borderId="23" xfId="0" applyFont="1" applyBorder="1" applyAlignment="1">
      <alignment horizontal="right" vertical="center"/>
    </xf>
    <xf numFmtId="0" fontId="7" fillId="0" borderId="44" xfId="0" applyFont="1" applyBorder="1" applyAlignment="1">
      <alignment horizontal="center" vertical="center"/>
    </xf>
    <xf numFmtId="0" fontId="7" fillId="40" borderId="43" xfId="0" applyFont="1" applyFill="1" applyBorder="1" applyAlignment="1">
      <alignment horizontal="center" vertical="center"/>
    </xf>
    <xf numFmtId="0" fontId="7" fillId="40" borderId="48" xfId="0" applyFont="1" applyFill="1" applyBorder="1" applyAlignment="1">
      <alignment horizontal="center" vertical="center"/>
    </xf>
    <xf numFmtId="0" fontId="7" fillId="0" borderId="40" xfId="0" applyFont="1" applyBorder="1" applyAlignment="1">
      <alignment horizontal="center" vertical="center"/>
    </xf>
    <xf numFmtId="0" fontId="7" fillId="0" borderId="3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40" xfId="0" applyFont="1" applyFill="1" applyBorder="1" applyAlignment="1">
      <alignment horizontal="center" vertical="center"/>
    </xf>
    <xf numFmtId="0" fontId="7" fillId="12" borderId="125" xfId="0" applyFont="1" applyFill="1" applyBorder="1" applyAlignment="1">
      <alignment horizontal="center" vertical="center"/>
    </xf>
    <xf numFmtId="0" fontId="7" fillId="12" borderId="126" xfId="0" applyFont="1" applyFill="1" applyBorder="1" applyAlignment="1">
      <alignment horizontal="center" vertical="center"/>
    </xf>
    <xf numFmtId="0" fontId="7" fillId="12" borderId="45" xfId="0" applyFont="1" applyFill="1" applyBorder="1" applyAlignment="1">
      <alignment horizontal="center" vertical="center"/>
    </xf>
    <xf numFmtId="0" fontId="7" fillId="12" borderId="43" xfId="0" applyFont="1" applyFill="1" applyBorder="1" applyAlignment="1">
      <alignment horizontal="center" vertical="center"/>
    </xf>
    <xf numFmtId="0" fontId="7" fillId="12" borderId="44" xfId="0" applyFont="1" applyFill="1" applyBorder="1" applyAlignment="1">
      <alignment horizontal="center" vertical="center"/>
    </xf>
    <xf numFmtId="0" fontId="7" fillId="0" borderId="33" xfId="0" applyFont="1" applyBorder="1" applyAlignment="1">
      <alignment horizontal="left" vertical="center"/>
    </xf>
    <xf numFmtId="0" fontId="7" fillId="0" borderId="11" xfId="0" applyFont="1" applyBorder="1" applyAlignment="1">
      <alignment horizontal="left" vertical="top"/>
    </xf>
    <xf numFmtId="20" fontId="7" fillId="0" borderId="125" xfId="0" applyNumberFormat="1" applyFont="1" applyBorder="1" applyAlignment="1">
      <alignment horizontal="center" vertical="center"/>
    </xf>
    <xf numFmtId="20" fontId="7" fillId="0" borderId="50" xfId="0" applyNumberFormat="1" applyFont="1" applyBorder="1" applyAlignment="1">
      <alignment horizontal="center" vertical="center"/>
    </xf>
    <xf numFmtId="20" fontId="7" fillId="0" borderId="124" xfId="0" applyNumberFormat="1" applyFont="1" applyBorder="1" applyAlignment="1">
      <alignment horizontal="center" vertical="center"/>
    </xf>
    <xf numFmtId="20" fontId="7" fillId="0" borderId="45" xfId="0" applyNumberFormat="1" applyFont="1" applyBorder="1" applyAlignment="1">
      <alignment horizontal="center" vertical="center"/>
    </xf>
    <xf numFmtId="0" fontId="7" fillId="0" borderId="16" xfId="0" applyFont="1" applyBorder="1" applyAlignment="1">
      <alignment horizontal="center" vertical="center"/>
    </xf>
    <xf numFmtId="0" fontId="7" fillId="0" borderId="48" xfId="0" applyFont="1" applyBorder="1" applyAlignment="1">
      <alignment horizontal="center" vertical="center"/>
    </xf>
    <xf numFmtId="0" fontId="7" fillId="12" borderId="10" xfId="0" applyFont="1" applyFill="1" applyBorder="1" applyAlignment="1">
      <alignment horizontal="center" vertical="center"/>
    </xf>
    <xf numFmtId="0" fontId="7" fillId="12" borderId="55" xfId="0" applyFont="1" applyFill="1" applyBorder="1" applyAlignment="1">
      <alignment horizontal="center" vertical="center"/>
    </xf>
    <xf numFmtId="0" fontId="7" fillId="12" borderId="56" xfId="0" applyFont="1" applyFill="1" applyBorder="1" applyAlignment="1">
      <alignment horizontal="center" vertical="center"/>
    </xf>
    <xf numFmtId="0" fontId="7" fillId="0" borderId="55" xfId="0" applyFont="1" applyBorder="1" applyAlignment="1">
      <alignment horizontal="center" vertical="center"/>
    </xf>
    <xf numFmtId="0" fontId="7" fillId="0" borderId="40" xfId="0" applyFont="1" applyBorder="1" applyAlignment="1">
      <alignment horizontal="right" vertical="center"/>
    </xf>
    <xf numFmtId="0" fontId="7" fillId="0" borderId="37" xfId="0" applyFont="1" applyBorder="1" applyAlignment="1">
      <alignment horizontal="left" vertical="center"/>
    </xf>
    <xf numFmtId="20" fontId="7" fillId="0" borderId="71" xfId="0" applyNumberFormat="1" applyFont="1" applyBorder="1" applyAlignment="1">
      <alignment horizontal="center" vertical="center"/>
    </xf>
    <xf numFmtId="0" fontId="7" fillId="0" borderId="52" xfId="0" applyFont="1" applyBorder="1" applyAlignment="1">
      <alignment horizontal="center" vertical="center"/>
    </xf>
    <xf numFmtId="0" fontId="7" fillId="0" borderId="72" xfId="0" applyFont="1" applyBorder="1" applyAlignment="1">
      <alignment horizontal="center" vertical="center"/>
    </xf>
    <xf numFmtId="20" fontId="7" fillId="0" borderId="126" xfId="0" applyNumberFormat="1" applyFont="1" applyBorder="1" applyAlignment="1">
      <alignment horizontal="center" vertical="center"/>
    </xf>
    <xf numFmtId="20" fontId="7" fillId="0" borderId="122" xfId="0" applyNumberFormat="1" applyFont="1" applyBorder="1" applyAlignment="1">
      <alignment horizontal="center" vertical="center"/>
    </xf>
    <xf numFmtId="20" fontId="7" fillId="0" borderId="123" xfId="0" applyNumberFormat="1" applyFont="1" applyBorder="1" applyAlignment="1">
      <alignment horizontal="center" vertical="center"/>
    </xf>
    <xf numFmtId="0" fontId="7" fillId="12" borderId="52" xfId="0" applyFont="1" applyFill="1" applyBorder="1" applyAlignment="1">
      <alignment horizontal="center" vertical="center"/>
    </xf>
    <xf numFmtId="0" fontId="7" fillId="12" borderId="72" xfId="0" applyFont="1" applyFill="1" applyBorder="1" applyAlignment="1">
      <alignment horizontal="center" vertical="center"/>
    </xf>
    <xf numFmtId="0" fontId="7" fillId="0" borderId="16" xfId="0" applyFont="1" applyBorder="1" applyAlignment="1">
      <alignment horizontal="right" vertical="center"/>
    </xf>
    <xf numFmtId="0" fontId="0" fillId="0" borderId="107" xfId="0" applyBorder="1" applyAlignment="1">
      <alignment horizontal="right" vertical="center"/>
    </xf>
    <xf numFmtId="0" fontId="7" fillId="0" borderId="11" xfId="0" applyFont="1" applyBorder="1" applyAlignment="1">
      <alignment horizontal="right" vertical="top"/>
    </xf>
    <xf numFmtId="0" fontId="6" fillId="0" borderId="36" xfId="0" applyFont="1" applyBorder="1" applyAlignment="1">
      <alignment horizontal="center" vertical="center"/>
    </xf>
    <xf numFmtId="0" fontId="7" fillId="0" borderId="126" xfId="0" applyFont="1" applyBorder="1" applyAlignment="1">
      <alignment horizontal="center" vertical="center"/>
    </xf>
    <xf numFmtId="0" fontId="7" fillId="0" borderId="122" xfId="0" applyFont="1" applyBorder="1" applyAlignment="1">
      <alignment horizontal="center" vertical="center"/>
    </xf>
    <xf numFmtId="0" fontId="7" fillId="40" borderId="47" xfId="0" applyFont="1" applyFill="1" applyBorder="1" applyAlignment="1">
      <alignment horizontal="center" vertical="center"/>
    </xf>
    <xf numFmtId="0" fontId="7" fillId="40" borderId="45" xfId="0" applyFont="1" applyFill="1" applyBorder="1" applyAlignment="1">
      <alignment horizontal="center" vertical="center"/>
    </xf>
    <xf numFmtId="0" fontId="7" fillId="40" borderId="126" xfId="0" applyFont="1" applyFill="1" applyBorder="1" applyAlignment="1">
      <alignment horizontal="center" vertical="center"/>
    </xf>
    <xf numFmtId="0" fontId="7" fillId="40" borderId="122" xfId="0" applyFont="1" applyFill="1" applyBorder="1" applyAlignment="1">
      <alignment horizontal="center" vertical="center"/>
    </xf>
    <xf numFmtId="0" fontId="14" fillId="0" borderId="37" xfId="0" applyFont="1" applyBorder="1" applyAlignment="1">
      <alignment horizontal="left" vertical="center"/>
    </xf>
    <xf numFmtId="0" fontId="14" fillId="0" borderId="33" xfId="0" applyFont="1" applyBorder="1" applyAlignment="1">
      <alignment horizontal="left" vertical="center"/>
    </xf>
    <xf numFmtId="0" fontId="7" fillId="40" borderId="44" xfId="0" applyFont="1" applyFill="1" applyBorder="1" applyAlignment="1">
      <alignment horizontal="center" vertical="center"/>
    </xf>
    <xf numFmtId="0" fontId="7" fillId="0" borderId="45" xfId="0" applyFont="1" applyBorder="1" applyAlignment="1">
      <alignment horizontal="center" vertical="center"/>
    </xf>
    <xf numFmtId="17" fontId="7" fillId="0" borderId="43" xfId="0" applyNumberFormat="1" applyFont="1" applyBorder="1" applyAlignment="1" quotePrefix="1">
      <alignment horizontal="center" vertical="center"/>
    </xf>
    <xf numFmtId="0" fontId="7" fillId="0" borderId="125"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24" xfId="0" applyFont="1" applyFill="1" applyBorder="1" applyAlignment="1">
      <alignment horizontal="center" vertical="center"/>
    </xf>
    <xf numFmtId="0" fontId="7" fillId="40" borderId="123" xfId="0" applyFont="1" applyFill="1" applyBorder="1" applyAlignment="1">
      <alignment horizontal="center" vertical="center"/>
    </xf>
    <xf numFmtId="0" fontId="7" fillId="40" borderId="106" xfId="0" applyFont="1" applyFill="1" applyBorder="1" applyAlignment="1">
      <alignment horizontal="center" vertical="center"/>
    </xf>
    <xf numFmtId="0" fontId="7" fillId="0" borderId="0" xfId="0" applyFont="1" applyAlignment="1">
      <alignment horizontal="center" vertical="center"/>
    </xf>
    <xf numFmtId="0" fontId="7" fillId="0" borderId="38" xfId="0" applyFont="1" applyBorder="1" applyAlignment="1">
      <alignment horizontal="center" vertical="center"/>
    </xf>
    <xf numFmtId="0" fontId="7" fillId="0" borderId="35" xfId="0" applyFont="1" applyBorder="1" applyAlignment="1">
      <alignment horizontal="right" vertical="top"/>
    </xf>
    <xf numFmtId="0" fontId="6" fillId="0" borderId="35" xfId="0" applyFont="1" applyBorder="1" applyAlignment="1">
      <alignment horizontal="center" vertical="center"/>
    </xf>
    <xf numFmtId="0" fontId="7" fillId="0" borderId="96" xfId="0" applyFont="1" applyBorder="1" applyAlignment="1">
      <alignment horizontal="center" vertical="center"/>
    </xf>
    <xf numFmtId="0" fontId="7" fillId="0" borderId="18" xfId="0" applyFont="1" applyBorder="1" applyAlignment="1">
      <alignment horizontal="center" vertical="center"/>
    </xf>
    <xf numFmtId="0" fontId="7" fillId="0" borderId="87" xfId="0" applyFont="1" applyBorder="1" applyAlignment="1">
      <alignment horizontal="center" vertical="center"/>
    </xf>
    <xf numFmtId="0" fontId="7" fillId="12" borderId="127" xfId="0" applyFont="1" applyFill="1" applyBorder="1" applyAlignment="1">
      <alignment horizontal="center" vertical="center"/>
    </xf>
    <xf numFmtId="0" fontId="7" fillId="12" borderId="57" xfId="0" applyFont="1" applyFill="1" applyBorder="1" applyAlignment="1">
      <alignment horizontal="center" vertical="center"/>
    </xf>
    <xf numFmtId="20" fontId="7" fillId="0" borderId="96" xfId="0" applyNumberFormat="1" applyFont="1" applyBorder="1" applyAlignment="1">
      <alignment horizontal="center" vertical="center"/>
    </xf>
    <xf numFmtId="0" fontId="7" fillId="0" borderId="36" xfId="0" applyFont="1" applyBorder="1" applyAlignment="1">
      <alignment horizontal="left" vertical="top"/>
    </xf>
    <xf numFmtId="0" fontId="7" fillId="0" borderId="34" xfId="0" applyFont="1" applyBorder="1" applyAlignment="1">
      <alignment vertical="center"/>
    </xf>
    <xf numFmtId="0" fontId="0" fillId="0" borderId="48" xfId="0" applyBorder="1" applyAlignment="1">
      <alignment vertical="center"/>
    </xf>
    <xf numFmtId="0" fontId="7" fillId="0" borderId="0" xfId="0" applyFont="1" applyBorder="1" applyAlignment="1">
      <alignment horizontal="left" vertical="top"/>
    </xf>
    <xf numFmtId="0" fontId="7" fillId="0" borderId="123" xfId="0" applyFont="1" applyBorder="1" applyAlignment="1">
      <alignment horizontal="center" vertical="center"/>
    </xf>
    <xf numFmtId="0" fontId="14" fillId="0" borderId="99"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3" xfId="0" applyFont="1" applyFill="1" applyBorder="1" applyAlignment="1">
      <alignment horizontal="center" vertical="center"/>
    </xf>
    <xf numFmtId="0" fontId="38" fillId="0" borderId="12" xfId="0" applyFont="1" applyBorder="1" applyAlignment="1">
      <alignment horizontal="left" vertical="center"/>
    </xf>
    <xf numFmtId="0" fontId="0" fillId="0" borderId="0" xfId="0" applyBorder="1" applyAlignment="1">
      <alignment horizontal="left" vertical="center"/>
    </xf>
    <xf numFmtId="0" fontId="38" fillId="0" borderId="11" xfId="0" applyFont="1" applyBorder="1" applyAlignment="1">
      <alignment vertical="center"/>
    </xf>
    <xf numFmtId="0" fontId="0" fillId="0" borderId="35" xfId="0" applyBorder="1" applyAlignment="1">
      <alignment vertical="center"/>
    </xf>
    <xf numFmtId="0" fontId="0" fillId="0" borderId="33" xfId="0" applyBorder="1" applyAlignment="1">
      <alignment horizontal="center" vertical="center"/>
    </xf>
    <xf numFmtId="0" fontId="14" fillId="0" borderId="33" xfId="0" applyFont="1" applyBorder="1" applyAlignment="1">
      <alignment horizontal="right" vertical="center"/>
    </xf>
    <xf numFmtId="0" fontId="14" fillId="0" borderId="23" xfId="0" applyFont="1" applyBorder="1" applyAlignment="1">
      <alignment horizontal="right" vertical="center"/>
    </xf>
    <xf numFmtId="0" fontId="7" fillId="0" borderId="93" xfId="0" applyFont="1" applyBorder="1" applyAlignment="1">
      <alignment horizontal="center" vertical="center"/>
    </xf>
    <xf numFmtId="0" fontId="0" fillId="0" borderId="40" xfId="0" applyBorder="1" applyAlignment="1">
      <alignment horizontal="center" vertical="center"/>
    </xf>
    <xf numFmtId="0" fontId="7" fillId="0" borderId="37" xfId="0" applyFont="1" applyBorder="1" applyAlignment="1">
      <alignment vertical="center"/>
    </xf>
    <xf numFmtId="0" fontId="0" fillId="0" borderId="33" xfId="0" applyBorder="1" applyAlignment="1">
      <alignment vertical="center"/>
    </xf>
    <xf numFmtId="0" fontId="7" fillId="0" borderId="47" xfId="0" applyFont="1" applyBorder="1" applyAlignment="1">
      <alignment horizontal="center" vertical="center"/>
    </xf>
    <xf numFmtId="0" fontId="7" fillId="40" borderId="10" xfId="0" applyFont="1" applyFill="1" applyBorder="1" applyAlignment="1">
      <alignment horizontal="center" vertical="center"/>
    </xf>
    <xf numFmtId="0" fontId="7" fillId="40" borderId="55" xfId="0" applyFont="1" applyFill="1" applyBorder="1" applyAlignment="1">
      <alignment horizontal="center" vertical="center"/>
    </xf>
    <xf numFmtId="0" fontId="7" fillId="40" borderId="56" xfId="0" applyFont="1" applyFill="1" applyBorder="1" applyAlignment="1">
      <alignment horizontal="center" vertical="center"/>
    </xf>
    <xf numFmtId="0" fontId="38" fillId="0" borderId="99"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93"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33" xfId="0" applyFont="1" applyFill="1" applyBorder="1" applyAlignment="1">
      <alignment horizontal="center" vertical="center"/>
    </xf>
    <xf numFmtId="0" fontId="38" fillId="0" borderId="40" xfId="0" applyFont="1" applyFill="1" applyBorder="1" applyAlignment="1">
      <alignment horizontal="center" vertical="center"/>
    </xf>
    <xf numFmtId="0" fontId="3" fillId="0" borderId="0" xfId="0" applyFont="1" applyAlignment="1">
      <alignment horizontal="center" vertical="center"/>
    </xf>
    <xf numFmtId="0" fontId="7" fillId="0" borderId="14" xfId="0" applyFont="1" applyBorder="1" applyAlignment="1">
      <alignment horizontal="center" vertical="center"/>
    </xf>
    <xf numFmtId="0" fontId="7" fillId="0" borderId="64" xfId="0" applyFont="1" applyBorder="1" applyAlignment="1">
      <alignment horizontal="center" vertical="center"/>
    </xf>
    <xf numFmtId="0" fontId="7" fillId="0" borderId="128" xfId="0" applyFont="1" applyBorder="1" applyAlignment="1">
      <alignment horizontal="center" vertical="center"/>
    </xf>
    <xf numFmtId="0" fontId="7" fillId="0" borderId="65"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38" fillId="0" borderId="13" xfId="0" applyFont="1" applyBorder="1" applyAlignment="1">
      <alignment horizontal="center" vertical="center"/>
    </xf>
    <xf numFmtId="0" fontId="38" fillId="0" borderId="55" xfId="0" applyFont="1" applyBorder="1" applyAlignment="1">
      <alignment horizontal="center" vertical="center"/>
    </xf>
    <xf numFmtId="0" fontId="38" fillId="0" borderId="129" xfId="0" applyFont="1" applyBorder="1" applyAlignment="1">
      <alignment horizontal="center" vertical="center"/>
    </xf>
    <xf numFmtId="0" fontId="14" fillId="0" borderId="13" xfId="0" applyFont="1" applyBorder="1" applyAlignment="1">
      <alignment horizontal="center" vertical="center"/>
    </xf>
    <xf numFmtId="0" fontId="14" fillId="0" borderId="56" xfId="0" applyFont="1" applyBorder="1" applyAlignment="1">
      <alignment horizontal="center" vertical="center"/>
    </xf>
    <xf numFmtId="0" fontId="14" fillId="0" borderId="14" xfId="0" applyFont="1" applyBorder="1" applyAlignment="1">
      <alignment horizontal="center" vertical="center"/>
    </xf>
    <xf numFmtId="0" fontId="14" fillId="0" borderId="31" xfId="0" applyFont="1" applyBorder="1" applyAlignment="1">
      <alignment horizontal="center" vertical="center"/>
    </xf>
    <xf numFmtId="0" fontId="7" fillId="0" borderId="79" xfId="0" applyFont="1" applyBorder="1" applyAlignment="1">
      <alignment horizontal="center" vertical="center"/>
    </xf>
    <xf numFmtId="0" fontId="7" fillId="0" borderId="130" xfId="0" applyFont="1" applyBorder="1" applyAlignment="1">
      <alignment horizontal="center" vertical="center"/>
    </xf>
    <xf numFmtId="0" fontId="7" fillId="0" borderId="39" xfId="0" applyFont="1" applyBorder="1" applyAlignment="1">
      <alignment horizontal="center"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82" xfId="0" applyFont="1" applyBorder="1" applyAlignment="1">
      <alignment horizontal="center" vertical="center"/>
    </xf>
    <xf numFmtId="0" fontId="38" fillId="0" borderId="111" xfId="0" applyFont="1" applyBorder="1" applyAlignment="1">
      <alignment horizontal="center" vertical="center"/>
    </xf>
    <xf numFmtId="0" fontId="38" fillId="0" borderId="112" xfId="0" applyFont="1" applyBorder="1" applyAlignment="1">
      <alignment horizontal="center" vertical="center"/>
    </xf>
    <xf numFmtId="0" fontId="38" fillId="0" borderId="113" xfId="0" applyFont="1" applyBorder="1" applyAlignment="1">
      <alignment horizontal="center" vertical="center"/>
    </xf>
    <xf numFmtId="0" fontId="38" fillId="0" borderId="117" xfId="0" applyFont="1" applyBorder="1" applyAlignment="1">
      <alignment horizontal="center" vertical="center"/>
    </xf>
    <xf numFmtId="0" fontId="38" fillId="0" borderId="118" xfId="0" applyFont="1" applyBorder="1" applyAlignment="1">
      <alignment horizontal="center" vertical="center"/>
    </xf>
    <xf numFmtId="0" fontId="38" fillId="0" borderId="119" xfId="0" applyFont="1" applyBorder="1" applyAlignment="1">
      <alignment horizontal="center" vertical="center"/>
    </xf>
    <xf numFmtId="0" fontId="38" fillId="0" borderId="116" xfId="0" applyFont="1" applyBorder="1" applyAlignment="1">
      <alignment horizontal="center" vertical="center"/>
    </xf>
    <xf numFmtId="0" fontId="38" fillId="0" borderId="97" xfId="0" applyFont="1" applyBorder="1" applyAlignment="1">
      <alignment horizontal="center" vertical="center"/>
    </xf>
    <xf numFmtId="0" fontId="38" fillId="0" borderId="95" xfId="0" applyFont="1" applyBorder="1" applyAlignment="1">
      <alignment horizontal="center" vertical="center"/>
    </xf>
    <xf numFmtId="0" fontId="22" fillId="0" borderId="79"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115" xfId="0" applyFont="1" applyBorder="1" applyAlignment="1">
      <alignment horizontal="center" vertical="center" wrapText="1"/>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126"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20" fontId="6"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22" fillId="0" borderId="99"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3" xfId="0" applyFont="1" applyFill="1" applyBorder="1" applyAlignment="1">
      <alignment horizontal="center" vertical="center"/>
    </xf>
    <xf numFmtId="20" fontId="6" fillId="0" borderId="14" xfId="0" applyNumberFormat="1" applyFont="1" applyBorder="1" applyAlignment="1">
      <alignment horizontal="center" vertical="center"/>
    </xf>
    <xf numFmtId="20" fontId="6" fillId="0" borderId="64" xfId="0" applyNumberFormat="1" applyFont="1" applyBorder="1" applyAlignment="1">
      <alignment horizontal="center" vertical="center"/>
    </xf>
    <xf numFmtId="20" fontId="6" fillId="0" borderId="31" xfId="0" applyNumberFormat="1" applyFont="1" applyBorder="1" applyAlignment="1">
      <alignment horizontal="center" vertical="center"/>
    </xf>
    <xf numFmtId="20" fontId="6" fillId="0" borderId="30" xfId="0" applyNumberFormat="1" applyFont="1" applyBorder="1" applyAlignment="1">
      <alignment horizontal="center" vertical="center"/>
    </xf>
    <xf numFmtId="20" fontId="6" fillId="0" borderId="32" xfId="0" applyNumberFormat="1" applyFont="1" applyBorder="1" applyAlignment="1">
      <alignment horizontal="center" vertical="center"/>
    </xf>
    <xf numFmtId="0" fontId="6" fillId="0" borderId="32" xfId="0" applyFont="1" applyBorder="1" applyAlignment="1">
      <alignment horizontal="center" vertical="center"/>
    </xf>
    <xf numFmtId="0" fontId="6" fillId="0" borderId="68" xfId="0" applyFont="1" applyBorder="1" applyAlignment="1">
      <alignment horizontal="center" vertical="center"/>
    </xf>
    <xf numFmtId="0" fontId="39" fillId="0" borderId="122" xfId="0" applyFont="1" applyFill="1" applyBorder="1" applyAlignment="1">
      <alignment horizontal="center" vertical="center"/>
    </xf>
    <xf numFmtId="0" fontId="39" fillId="0" borderId="123"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97" xfId="0" applyFont="1" applyFill="1" applyBorder="1" applyAlignment="1">
      <alignment horizontal="center" vertical="center"/>
    </xf>
    <xf numFmtId="20" fontId="6" fillId="0" borderId="94" xfId="0" applyNumberFormat="1" applyFont="1" applyBorder="1" applyAlignment="1">
      <alignment horizontal="center" vertical="center"/>
    </xf>
    <xf numFmtId="20" fontId="6" fillId="0" borderId="97" xfId="0" applyNumberFormat="1" applyFont="1" applyBorder="1" applyAlignment="1">
      <alignment horizontal="center" vertical="center"/>
    </xf>
    <xf numFmtId="20" fontId="6" fillId="0" borderId="95" xfId="0" applyNumberFormat="1" applyFont="1" applyBorder="1" applyAlignment="1">
      <alignment horizontal="center" vertical="center"/>
    </xf>
    <xf numFmtId="0" fontId="6" fillId="0" borderId="9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87" xfId="0" applyFont="1" applyFill="1" applyBorder="1" applyAlignment="1">
      <alignment horizontal="center" vertical="center"/>
    </xf>
    <xf numFmtId="0" fontId="7" fillId="40" borderId="50" xfId="0" applyFont="1" applyFill="1" applyBorder="1" applyAlignment="1">
      <alignment horizontal="center" vertical="center"/>
    </xf>
    <xf numFmtId="0" fontId="7" fillId="40" borderId="124" xfId="0" applyFont="1" applyFill="1" applyBorder="1" applyAlignment="1">
      <alignment horizontal="center" vertical="center"/>
    </xf>
    <xf numFmtId="0" fontId="7" fillId="40" borderId="125" xfId="0" applyFont="1" applyFill="1" applyBorder="1" applyAlignment="1">
      <alignment horizontal="center" vertical="center"/>
    </xf>
    <xf numFmtId="20" fontId="6" fillId="0" borderId="99" xfId="0" applyNumberFormat="1" applyFont="1" applyBorder="1" applyAlignment="1">
      <alignment horizontal="center" vertical="center"/>
    </xf>
    <xf numFmtId="20" fontId="6" fillId="0" borderId="126" xfId="0" applyNumberFormat="1" applyFont="1" applyBorder="1" applyAlignment="1">
      <alignment horizontal="center" vertical="center"/>
    </xf>
    <xf numFmtId="20" fontId="6" fillId="0" borderId="122" xfId="0" applyNumberFormat="1" applyFont="1" applyBorder="1" applyAlignment="1">
      <alignment horizontal="center" vertical="center"/>
    </xf>
    <xf numFmtId="20" fontId="6" fillId="0" borderId="123" xfId="0" applyNumberFormat="1" applyFont="1" applyBorder="1" applyAlignment="1">
      <alignment horizontal="center" vertical="center"/>
    </xf>
    <xf numFmtId="20" fontId="6" fillId="0" borderId="47" xfId="0" applyNumberFormat="1" applyFont="1" applyBorder="1" applyAlignment="1">
      <alignment horizontal="center" vertical="center"/>
    </xf>
    <xf numFmtId="0" fontId="6" fillId="0" borderId="34" xfId="0" applyFont="1" applyBorder="1" applyAlignment="1">
      <alignment horizontal="center" vertical="center"/>
    </xf>
    <xf numFmtId="20" fontId="6" fillId="0" borderId="125" xfId="0" applyNumberFormat="1" applyFont="1" applyBorder="1" applyAlignment="1">
      <alignment horizontal="center" vertical="center"/>
    </xf>
    <xf numFmtId="20" fontId="6" fillId="0" borderId="50" xfId="0" applyNumberFormat="1" applyFont="1" applyBorder="1" applyAlignment="1">
      <alignment horizontal="center" vertical="center"/>
    </xf>
    <xf numFmtId="20" fontId="6" fillId="0" borderId="124" xfId="0" applyNumberFormat="1" applyFont="1" applyBorder="1" applyAlignment="1">
      <alignment horizontal="center" vertical="center"/>
    </xf>
    <xf numFmtId="20" fontId="6" fillId="0" borderId="96" xfId="0" applyNumberFormat="1" applyFont="1" applyBorder="1" applyAlignment="1">
      <alignment horizontal="center" vertical="center"/>
    </xf>
    <xf numFmtId="20" fontId="6" fillId="0" borderId="106"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28" xfId="0" applyFont="1" applyBorder="1" applyAlignment="1">
      <alignment horizontal="center" vertical="center"/>
    </xf>
    <xf numFmtId="20" fontId="6" fillId="0" borderId="26" xfId="0" applyNumberFormat="1" applyFont="1" applyBorder="1" applyAlignment="1">
      <alignment horizontal="center" vertical="center"/>
    </xf>
    <xf numFmtId="20" fontId="6" fillId="0" borderId="15" xfId="0" applyNumberFormat="1"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20" fontId="6" fillId="0" borderId="135" xfId="0" applyNumberFormat="1" applyFont="1" applyBorder="1" applyAlignment="1">
      <alignment horizontal="center" vertical="center"/>
    </xf>
    <xf numFmtId="20" fontId="6" fillId="0" borderId="133" xfId="0" applyNumberFormat="1" applyFont="1" applyBorder="1" applyAlignment="1">
      <alignment horizontal="center" vertical="center"/>
    </xf>
    <xf numFmtId="20" fontId="6" fillId="0" borderId="28" xfId="0" applyNumberFormat="1" applyFont="1" applyBorder="1" applyAlignment="1">
      <alignment horizontal="center" vertical="center"/>
    </xf>
    <xf numFmtId="20" fontId="6" fillId="0" borderId="13" xfId="0" applyNumberFormat="1" applyFont="1" applyBorder="1" applyAlignment="1">
      <alignment horizontal="center" vertical="center"/>
    </xf>
    <xf numFmtId="20" fontId="6" fillId="0" borderId="55" xfId="0" applyNumberFormat="1" applyFont="1" applyBorder="1" applyAlignment="1">
      <alignment horizontal="center" vertical="center"/>
    </xf>
    <xf numFmtId="20" fontId="6" fillId="0" borderId="56" xfId="0" applyNumberFormat="1" applyFont="1" applyBorder="1" applyAlignment="1">
      <alignment horizontal="center" vertical="center"/>
    </xf>
    <xf numFmtId="20" fontId="6" fillId="0" borderId="134" xfId="0" applyNumberFormat="1" applyFont="1" applyBorder="1" applyAlignment="1">
      <alignment horizontal="center" vertical="center"/>
    </xf>
    <xf numFmtId="20" fontId="6" fillId="0" borderId="68" xfId="0" applyNumberFormat="1" applyFont="1" applyBorder="1" applyAlignment="1">
      <alignment horizontal="center" vertical="center"/>
    </xf>
    <xf numFmtId="0" fontId="6" fillId="0" borderId="32"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7" xfId="0" applyFont="1" applyFill="1" applyBorder="1" applyAlignment="1">
      <alignment horizontal="center" vertical="center"/>
    </xf>
    <xf numFmtId="20" fontId="6" fillId="0" borderId="45"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3" fillId="0" borderId="97" xfId="0" applyFont="1" applyBorder="1" applyAlignment="1">
      <alignment horizontal="center" vertical="center"/>
    </xf>
    <xf numFmtId="0" fontId="3" fillId="0" borderId="94" xfId="0" applyFont="1" applyBorder="1" applyAlignment="1">
      <alignment horizontal="center" vertical="center"/>
    </xf>
    <xf numFmtId="0" fontId="3" fillId="0" borderId="98" xfId="0" applyFont="1" applyBorder="1" applyAlignment="1">
      <alignment horizontal="center" vertical="center"/>
    </xf>
    <xf numFmtId="20" fontId="6" fillId="0" borderId="39" xfId="0" applyNumberFormat="1" applyFont="1" applyBorder="1" applyAlignment="1">
      <alignment horizontal="center" vertical="center"/>
    </xf>
    <xf numFmtId="20" fontId="6" fillId="0" borderId="33" xfId="0" applyNumberFormat="1" applyFont="1" applyBorder="1" applyAlignment="1">
      <alignment horizontal="center" vertical="center"/>
    </xf>
    <xf numFmtId="20" fontId="6" fillId="0" borderId="40" xfId="0" applyNumberFormat="1" applyFont="1" applyBorder="1" applyAlignment="1">
      <alignment horizontal="center" vertical="center"/>
    </xf>
    <xf numFmtId="0" fontId="7" fillId="0" borderId="45" xfId="0" applyFont="1" applyFill="1" applyBorder="1" applyAlignment="1">
      <alignment horizontal="center" vertical="center"/>
    </xf>
    <xf numFmtId="0" fontId="7" fillId="0" borderId="99" xfId="0" applyFont="1" applyBorder="1" applyAlignment="1">
      <alignment horizontal="center" vertical="center"/>
    </xf>
    <xf numFmtId="0" fontId="6" fillId="0" borderId="4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8" xfId="0" applyFont="1" applyFill="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7" fillId="0" borderId="123" xfId="0" applyFont="1" applyFill="1" applyBorder="1" applyAlignment="1">
      <alignment horizontal="center" vertical="center"/>
    </xf>
    <xf numFmtId="0" fontId="7" fillId="12" borderId="96"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87" xfId="0" applyFont="1" applyFill="1" applyBorder="1" applyAlignment="1">
      <alignment horizontal="center" vertical="center"/>
    </xf>
    <xf numFmtId="0" fontId="7" fillId="40" borderId="96" xfId="0" applyFont="1" applyFill="1" applyBorder="1" applyAlignment="1">
      <alignment horizontal="center" vertical="center"/>
    </xf>
    <xf numFmtId="0" fontId="7" fillId="40" borderId="18" xfId="0" applyFont="1" applyFill="1" applyBorder="1" applyAlignment="1">
      <alignment horizontal="center" vertical="center"/>
    </xf>
    <xf numFmtId="0" fontId="7" fillId="40" borderId="87" xfId="0" applyFont="1" applyFill="1" applyBorder="1" applyAlignment="1">
      <alignment horizontal="center" vertical="center"/>
    </xf>
    <xf numFmtId="0" fontId="38" fillId="0" borderId="16" xfId="0" applyFont="1" applyBorder="1" applyAlignment="1">
      <alignment horizontal="right" vertical="center"/>
    </xf>
    <xf numFmtId="0" fontId="38" fillId="0" borderId="0" xfId="0" applyFont="1" applyBorder="1" applyAlignment="1">
      <alignment horizontal="right" vertical="center"/>
    </xf>
    <xf numFmtId="0" fontId="38" fillId="0" borderId="108" xfId="0" applyFont="1" applyBorder="1" applyAlignment="1">
      <alignment horizontal="center" vertical="center"/>
    </xf>
    <xf numFmtId="0" fontId="38" fillId="0" borderId="109" xfId="0" applyFont="1" applyBorder="1" applyAlignment="1">
      <alignment horizontal="center" vertical="center"/>
    </xf>
    <xf numFmtId="0" fontId="7" fillId="0" borderId="129" xfId="0" applyFont="1" applyBorder="1" applyAlignment="1">
      <alignment horizontal="center" vertical="center"/>
    </xf>
    <xf numFmtId="0" fontId="22" fillId="0" borderId="13" xfId="0" applyFont="1" applyBorder="1" applyAlignment="1">
      <alignment horizontal="center" vertical="center"/>
    </xf>
    <xf numFmtId="0" fontId="22" fillId="0" borderId="55" xfId="0" applyFont="1" applyBorder="1" applyAlignment="1">
      <alignment horizontal="center" vertical="center"/>
    </xf>
    <xf numFmtId="0" fontId="22" fillId="0" borderId="129" xfId="0" applyFont="1" applyBorder="1" applyAlignment="1">
      <alignment horizontal="center" vertical="center"/>
    </xf>
    <xf numFmtId="0" fontId="14" fillId="0" borderId="10" xfId="0" applyFont="1" applyBorder="1" applyAlignment="1">
      <alignment horizontal="center" vertical="center"/>
    </xf>
    <xf numFmtId="0" fontId="14" fillId="0" borderId="86" xfId="0" applyFont="1" applyBorder="1" applyAlignment="1">
      <alignment horizontal="center" vertical="center"/>
    </xf>
    <xf numFmtId="0" fontId="14" fillId="0" borderId="65" xfId="0" applyFont="1" applyBorder="1" applyAlignment="1">
      <alignment horizontal="center" vertical="center"/>
    </xf>
    <xf numFmtId="0" fontId="14" fillId="0" borderId="89" xfId="0" applyFont="1" applyBorder="1" applyAlignment="1">
      <alignment horizontal="center" vertical="center"/>
    </xf>
    <xf numFmtId="0" fontId="4" fillId="0" borderId="79" xfId="0" applyFont="1" applyBorder="1" applyAlignment="1">
      <alignment horizontal="center" vertical="center"/>
    </xf>
    <xf numFmtId="0" fontId="14" fillId="0" borderId="39" xfId="0" applyFont="1" applyBorder="1" applyAlignment="1">
      <alignment horizontal="center" vertical="center"/>
    </xf>
    <xf numFmtId="0" fontId="14" fillId="0" borderId="23" xfId="0" applyFont="1" applyBorder="1" applyAlignment="1">
      <alignment horizontal="center" vertical="center"/>
    </xf>
    <xf numFmtId="0" fontId="14" fillId="0" borderId="21"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37" xfId="0" applyFont="1" applyBorder="1" applyAlignment="1">
      <alignment horizontal="center" vertical="center"/>
    </xf>
    <xf numFmtId="0" fontId="14" fillId="0" borderId="40" xfId="0" applyFont="1" applyBorder="1" applyAlignment="1">
      <alignment horizontal="center" vertical="center"/>
    </xf>
    <xf numFmtId="0" fontId="22" fillId="0" borderId="116" xfId="0" applyFont="1" applyBorder="1" applyAlignment="1">
      <alignment horizontal="center" vertical="center"/>
    </xf>
    <xf numFmtId="0" fontId="22" fillId="0" borderId="97" xfId="0" applyFont="1" applyBorder="1" applyAlignment="1">
      <alignment horizontal="center" vertical="center"/>
    </xf>
    <xf numFmtId="0" fontId="5" fillId="0" borderId="12" xfId="0" applyFont="1" applyBorder="1" applyAlignment="1">
      <alignment horizontal="center" vertical="center"/>
    </xf>
    <xf numFmtId="0" fontId="7" fillId="0" borderId="136"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7" xfId="0" applyFont="1" applyBorder="1" applyAlignment="1">
      <alignment horizontal="center" vertical="center"/>
    </xf>
    <xf numFmtId="0" fontId="7" fillId="0" borderId="138" xfId="0" applyFont="1" applyBorder="1" applyAlignment="1">
      <alignment horizontal="center" vertical="center"/>
    </xf>
    <xf numFmtId="0" fontId="7" fillId="0" borderId="139" xfId="0" applyFont="1" applyBorder="1" applyAlignment="1">
      <alignment horizontal="center" vertical="center"/>
    </xf>
    <xf numFmtId="0" fontId="7" fillId="0" borderId="140" xfId="0" applyFont="1" applyBorder="1" applyAlignment="1">
      <alignment horizontal="center" vertical="center"/>
    </xf>
    <xf numFmtId="0" fontId="7" fillId="0" borderId="141" xfId="0" applyFont="1" applyBorder="1" applyAlignment="1">
      <alignment horizontal="center" vertical="center"/>
    </xf>
    <xf numFmtId="0" fontId="7" fillId="0" borderId="15" xfId="0" applyFont="1" applyBorder="1" applyAlignment="1">
      <alignment horizontal="center" vertical="center"/>
    </xf>
    <xf numFmtId="0" fontId="7" fillId="0" borderId="36" xfId="0" applyFont="1" applyBorder="1" applyAlignment="1">
      <alignment vertical="center"/>
    </xf>
    <xf numFmtId="0" fontId="7" fillId="0" borderId="12" xfId="0" applyFont="1" applyBorder="1" applyAlignment="1">
      <alignment vertical="center"/>
    </xf>
    <xf numFmtId="0" fontId="7" fillId="0" borderId="142" xfId="0" applyFont="1" applyBorder="1" applyAlignment="1">
      <alignment horizontal="center" vertical="center"/>
    </xf>
    <xf numFmtId="0" fontId="7" fillId="0" borderId="143" xfId="0" applyFont="1" applyBorder="1" applyAlignment="1">
      <alignment horizontal="center" vertical="center"/>
    </xf>
    <xf numFmtId="0" fontId="4" fillId="0" borderId="96" xfId="0" applyFont="1" applyBorder="1" applyAlignment="1">
      <alignment horizontal="center" vertical="center"/>
    </xf>
    <xf numFmtId="0" fontId="4" fillId="0" borderId="87" xfId="0" applyFont="1" applyBorder="1" applyAlignment="1">
      <alignment horizontal="center" vertical="center"/>
    </xf>
    <xf numFmtId="0" fontId="3" fillId="0" borderId="0" xfId="0" applyFont="1" applyBorder="1" applyAlignment="1">
      <alignment horizontal="center" vertical="center"/>
    </xf>
    <xf numFmtId="0" fontId="32" fillId="0" borderId="11" xfId="0" applyFont="1" applyBorder="1" applyAlignment="1">
      <alignment horizontal="right" vertical="center" wrapText="1"/>
    </xf>
    <xf numFmtId="0" fontId="32" fillId="0" borderId="0" xfId="0"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7</xdr:row>
      <xdr:rowOff>95250</xdr:rowOff>
    </xdr:from>
    <xdr:to>
      <xdr:col>17</xdr:col>
      <xdr:colOff>1447800</xdr:colOff>
      <xdr:row>18</xdr:row>
      <xdr:rowOff>95250</xdr:rowOff>
    </xdr:to>
    <xdr:sp>
      <xdr:nvSpPr>
        <xdr:cNvPr id="1" name="テキスト ボックス 1"/>
        <xdr:cNvSpPr txBox="1">
          <a:spLocks noChangeArrowheads="1"/>
        </xdr:cNvSpPr>
      </xdr:nvSpPr>
      <xdr:spPr>
        <a:xfrm>
          <a:off x="2343150" y="1895475"/>
          <a:ext cx="7553325" cy="2514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これは、７月の調査結果です！！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66675</xdr:rowOff>
    </xdr:from>
    <xdr:to>
      <xdr:col>4</xdr:col>
      <xdr:colOff>1019175</xdr:colOff>
      <xdr:row>22</xdr:row>
      <xdr:rowOff>0</xdr:rowOff>
    </xdr:to>
    <xdr:sp>
      <xdr:nvSpPr>
        <xdr:cNvPr id="1" name="Rectangle 1"/>
        <xdr:cNvSpPr>
          <a:spLocks/>
        </xdr:cNvSpPr>
      </xdr:nvSpPr>
      <xdr:spPr>
        <a:xfrm>
          <a:off x="123825" y="2286000"/>
          <a:ext cx="5695950" cy="207645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このシートの使い方　　
</a:t>
          </a:r>
          <a:r>
            <a:rPr lang="en-US" cap="none" sz="1100" b="1" i="0" u="none" baseline="0">
              <a:solidFill>
                <a:srgbClr val="003300"/>
              </a:solidFill>
              <a:latin typeface="ＭＳ Ｐゴシック"/>
              <a:ea typeface="ＭＳ Ｐゴシック"/>
              <a:cs typeface="ＭＳ Ｐゴシック"/>
            </a:rPr>
            <a:t>　　①予選記入用に、各ブロックの星取表として得点を入力する（左下のみ入力すると</a:t>
          </a: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右上に自動的に反映します）と、○、</a:t>
          </a:r>
          <a:r>
            <a:rPr lang="en-US" cap="none" sz="1100" b="1" i="0" u="none" baseline="0">
              <a:solidFill>
                <a:srgbClr val="003300"/>
              </a:solidFill>
              <a:latin typeface="ＭＳ Ｐゴシック"/>
              <a:ea typeface="ＭＳ Ｐゴシック"/>
              <a:cs typeface="ＭＳ Ｐゴシック"/>
            </a:rPr>
            <a:t>×</a:t>
          </a:r>
          <a:r>
            <a:rPr lang="en-US" cap="none" sz="1100" b="1" i="0" u="none" baseline="0">
              <a:solidFill>
                <a:srgbClr val="003300"/>
              </a:solidFill>
              <a:latin typeface="ＭＳ Ｐゴシック"/>
              <a:ea typeface="ＭＳ Ｐゴシック"/>
              <a:cs typeface="ＭＳ Ｐゴシック"/>
            </a:rPr>
            <a:t>が出ます。
</a:t>
          </a:r>
          <a:r>
            <a:rPr lang="en-US" cap="none" sz="1100" b="1" i="0" u="none" baseline="0">
              <a:solidFill>
                <a:srgbClr val="003300"/>
              </a:solidFill>
              <a:latin typeface="ＭＳ Ｐゴシック"/>
              <a:ea typeface="ＭＳ Ｐゴシック"/>
              <a:cs typeface="ＭＳ Ｐゴシック"/>
            </a:rPr>
            <a:t>　　　勝ち数が多いチームが高い順位となるようにしています。
</a:t>
          </a:r>
          <a:r>
            <a:rPr lang="en-US" cap="none" sz="1100" b="1" i="0" u="none" baseline="0">
              <a:solidFill>
                <a:srgbClr val="003300"/>
              </a:solidFill>
              <a:latin typeface="ＭＳ Ｐゴシック"/>
              <a:ea typeface="ＭＳ Ｐゴシック"/>
              <a:cs typeface="ＭＳ Ｐゴシック"/>
            </a:rPr>
            <a:t>　　　（あくまで、勝ち数のみなので、負けや引き分けも見てください）
</a:t>
          </a:r>
          <a:r>
            <a:rPr lang="en-US" cap="none" sz="1100" b="1" i="0" u="none" baseline="0">
              <a:solidFill>
                <a:srgbClr val="003300"/>
              </a:solidFill>
              <a:latin typeface="ＭＳ Ｐゴシック"/>
              <a:ea typeface="ＭＳ Ｐゴシック"/>
              <a:cs typeface="ＭＳ Ｐゴシック"/>
            </a:rPr>
            <a:t>　　　得失点も計算するように改良しました！</a:t>
          </a: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②各ブロックの順位は、下に記入欄があるので、学校名を入力してください。
</a:t>
          </a:r>
          <a:r>
            <a:rPr lang="en-US" cap="none" sz="1100" b="1" i="0" u="none" baseline="0">
              <a:solidFill>
                <a:srgbClr val="003300"/>
              </a:solidFill>
              <a:latin typeface="ＭＳ Ｐゴシック"/>
              <a:ea typeface="ＭＳ Ｐゴシック"/>
              <a:cs typeface="ＭＳ Ｐゴシック"/>
            </a:rPr>
            <a:t>　　③２日目順位リーグのページと順位記入用のページに学校名がとぶように
</a:t>
          </a:r>
          <a:r>
            <a:rPr lang="en-US" cap="none" sz="1100" b="1" i="0" u="none" baseline="0">
              <a:solidFill>
                <a:srgbClr val="003300"/>
              </a:solidFill>
              <a:latin typeface="ＭＳ Ｐゴシック"/>
              <a:ea typeface="ＭＳ Ｐゴシック"/>
              <a:cs typeface="ＭＳ Ｐゴシック"/>
            </a:rPr>
            <a:t>　　　なっています。ご確認ください。
</a:t>
          </a:r>
          <a:r>
            <a:rPr lang="en-US" cap="none" sz="1100" b="1" i="0" u="none" baseline="0">
              <a:solidFill>
                <a:srgbClr val="003300"/>
              </a:solidFill>
              <a:latin typeface="ＭＳ Ｐゴシック"/>
              <a:ea typeface="ＭＳ Ｐゴシック"/>
              <a:cs typeface="ＭＳ Ｐゴシック"/>
            </a:rPr>
            <a:t>　　④２日目の各位リーグの結果は、予選記入用と同様です。
</a:t>
          </a:r>
          <a:r>
            <a:rPr lang="en-US" cap="none" sz="1100" b="1" i="0" u="none" baseline="0">
              <a:solidFill>
                <a:srgbClr val="003300"/>
              </a:solidFill>
              <a:latin typeface="ＭＳ Ｐゴシック"/>
              <a:ea typeface="ＭＳ Ｐゴシック"/>
              <a:cs typeface="ＭＳ Ｐゴシック"/>
            </a:rPr>
            <a:t>　　　下の記入欄に学校名を入力してください。
</a:t>
          </a:r>
          <a:r>
            <a:rPr lang="en-US" cap="none" sz="1100" b="1" i="0" u="none" baseline="0">
              <a:solidFill>
                <a:srgbClr val="003300"/>
              </a:solidFill>
              <a:latin typeface="ＭＳ Ｐゴシック"/>
              <a:ea typeface="ＭＳ Ｐゴシック"/>
              <a:cs typeface="ＭＳ Ｐゴシック"/>
            </a:rPr>
            <a:t>　　⑤３日目上位中位Ｔ、最終日のページに学校名がとびます。ご確認ください。
</a:t>
          </a:r>
          <a:r>
            <a:rPr lang="en-US" cap="none" sz="1100" b="1" i="0" u="none" baseline="0">
              <a:solidFill>
                <a:srgbClr val="003300"/>
              </a:solidFill>
              <a:latin typeface="ＭＳ Ｐゴシック"/>
              <a:ea typeface="ＭＳ Ｐゴシック"/>
              <a:cs typeface="ＭＳ Ｐゴシック"/>
            </a:rPr>
            <a:t>　　　また、トーナメントに学校名を随時入力ください。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Y34"/>
  <sheetViews>
    <sheetView zoomScalePageLayoutView="0" workbookViewId="0" topLeftCell="A1">
      <selection activeCell="A1" sqref="A1:V1"/>
    </sheetView>
  </sheetViews>
  <sheetFormatPr defaultColWidth="9.00390625" defaultRowHeight="13.5"/>
  <cols>
    <col min="1" max="1" width="4.625" style="0" customWidth="1"/>
    <col min="2" max="2" width="12.75390625" style="0" customWidth="1"/>
    <col min="3" max="3" width="11.875" style="0" customWidth="1"/>
    <col min="4" max="4" width="14.125" style="0" customWidth="1"/>
    <col min="5" max="5" width="5.375" style="0" customWidth="1"/>
    <col min="6" max="10" width="8.875" style="0" customWidth="1"/>
    <col min="11" max="11" width="8.875" style="0" hidden="1" customWidth="1"/>
    <col min="12" max="12" width="8.875" style="0" customWidth="1"/>
    <col min="13" max="13" width="8.875" style="0" hidden="1" customWidth="1"/>
    <col min="14" max="14" width="8.875" style="0" customWidth="1"/>
    <col min="15" max="17" width="5.125" style="0" hidden="1" customWidth="1"/>
    <col min="18" max="18" width="37.50390625" style="0" customWidth="1"/>
    <col min="19" max="19" width="6.00390625" style="0" customWidth="1"/>
    <col min="20" max="22" width="8.875" style="0" customWidth="1"/>
  </cols>
  <sheetData>
    <row r="1" spans="1:22" ht="33.75" customHeight="1" thickBot="1">
      <c r="A1" s="499" t="s">
        <v>272</v>
      </c>
      <c r="B1" s="499"/>
      <c r="C1" s="499"/>
      <c r="D1" s="499"/>
      <c r="E1" s="499"/>
      <c r="F1" s="499"/>
      <c r="G1" s="499"/>
      <c r="H1" s="499"/>
      <c r="I1" s="499"/>
      <c r="J1" s="499"/>
      <c r="K1" s="499"/>
      <c r="L1" s="499"/>
      <c r="M1" s="499"/>
      <c r="N1" s="499"/>
      <c r="O1" s="499"/>
      <c r="P1" s="499"/>
      <c r="Q1" s="499"/>
      <c r="R1" s="499"/>
      <c r="S1" s="499"/>
      <c r="T1" s="499"/>
      <c r="U1" s="499"/>
      <c r="V1" s="499"/>
    </row>
    <row r="2" spans="2:23" ht="18" customHeight="1" thickBot="1">
      <c r="B2" s="51" t="s">
        <v>71</v>
      </c>
      <c r="C2" s="52" t="s">
        <v>72</v>
      </c>
      <c r="D2" s="237" t="s">
        <v>305</v>
      </c>
      <c r="E2" s="53" t="s">
        <v>73</v>
      </c>
      <c r="F2" s="261" t="s">
        <v>338</v>
      </c>
      <c r="G2" s="263" t="s">
        <v>273</v>
      </c>
      <c r="H2" s="252" t="s">
        <v>333</v>
      </c>
      <c r="I2" s="265" t="s">
        <v>274</v>
      </c>
      <c r="J2" s="240" t="s">
        <v>307</v>
      </c>
      <c r="K2" s="240" t="s">
        <v>335</v>
      </c>
      <c r="L2" s="265" t="s">
        <v>275</v>
      </c>
      <c r="M2" s="240" t="s">
        <v>336</v>
      </c>
      <c r="N2" s="265" t="s">
        <v>276</v>
      </c>
      <c r="O2" s="54" t="s">
        <v>74</v>
      </c>
      <c r="P2" s="249" t="s">
        <v>323</v>
      </c>
      <c r="Q2" s="55" t="s">
        <v>75</v>
      </c>
      <c r="R2" s="122" t="s">
        <v>178</v>
      </c>
      <c r="S2" s="246" t="s">
        <v>76</v>
      </c>
      <c r="T2" s="35"/>
      <c r="U2" s="35"/>
      <c r="V2" s="35"/>
      <c r="W2" s="36"/>
    </row>
    <row r="3" spans="1:23" ht="18" customHeight="1">
      <c r="A3">
        <v>1</v>
      </c>
      <c r="B3" s="207" t="s">
        <v>4</v>
      </c>
      <c r="C3" s="218" t="s">
        <v>77</v>
      </c>
      <c r="D3" s="241"/>
      <c r="E3" s="244" t="s">
        <v>317</v>
      </c>
      <c r="F3" s="500" t="s">
        <v>339</v>
      </c>
      <c r="G3" s="501"/>
      <c r="H3" s="253" t="s">
        <v>306</v>
      </c>
      <c r="I3" s="266" t="s">
        <v>306</v>
      </c>
      <c r="J3" s="242" t="s">
        <v>306</v>
      </c>
      <c r="K3" s="242"/>
      <c r="L3" s="266" t="s">
        <v>306</v>
      </c>
      <c r="M3" s="242"/>
      <c r="N3" s="266" t="s">
        <v>306</v>
      </c>
      <c r="O3" s="61"/>
      <c r="P3" s="59"/>
      <c r="Q3" s="59"/>
      <c r="R3" s="274" t="s">
        <v>353</v>
      </c>
      <c r="S3" s="67">
        <v>1</v>
      </c>
      <c r="T3" s="35"/>
      <c r="U3" s="35"/>
      <c r="V3" s="35"/>
      <c r="W3" s="36"/>
    </row>
    <row r="4" spans="1:23" ht="18" customHeight="1">
      <c r="A4">
        <v>2</v>
      </c>
      <c r="B4" s="62" t="s">
        <v>269</v>
      </c>
      <c r="C4" s="219" t="s">
        <v>79</v>
      </c>
      <c r="D4" s="226"/>
      <c r="E4" s="235" t="s">
        <v>306</v>
      </c>
      <c r="F4" s="257"/>
      <c r="G4" s="258" t="s">
        <v>306</v>
      </c>
      <c r="H4" s="238"/>
      <c r="I4" s="267" t="s">
        <v>306</v>
      </c>
      <c r="J4" s="239" t="s">
        <v>344</v>
      </c>
      <c r="K4" s="239"/>
      <c r="L4" s="267" t="s">
        <v>306</v>
      </c>
      <c r="M4" s="239"/>
      <c r="N4" s="267" t="s">
        <v>306</v>
      </c>
      <c r="O4" s="68"/>
      <c r="P4" s="66"/>
      <c r="Q4" s="66"/>
      <c r="R4" s="229" t="s">
        <v>295</v>
      </c>
      <c r="S4" s="60">
        <v>2</v>
      </c>
      <c r="T4" s="63" t="s">
        <v>134</v>
      </c>
      <c r="U4" s="63" t="s">
        <v>135</v>
      </c>
      <c r="V4" s="63" t="s">
        <v>136</v>
      </c>
      <c r="W4" s="63" t="s">
        <v>137</v>
      </c>
    </row>
    <row r="5" spans="1:23" ht="18" customHeight="1">
      <c r="A5">
        <v>3</v>
      </c>
      <c r="B5" s="62" t="s">
        <v>17</v>
      </c>
      <c r="C5" s="219" t="s">
        <v>78</v>
      </c>
      <c r="D5" s="226"/>
      <c r="E5" s="235" t="s">
        <v>306</v>
      </c>
      <c r="F5" s="257" t="s">
        <v>340</v>
      </c>
      <c r="G5" s="259" t="s">
        <v>306</v>
      </c>
      <c r="H5" s="238" t="s">
        <v>337</v>
      </c>
      <c r="I5" s="267" t="s">
        <v>306</v>
      </c>
      <c r="J5" s="239" t="s">
        <v>306</v>
      </c>
      <c r="K5" s="239"/>
      <c r="L5" s="267" t="s">
        <v>306</v>
      </c>
      <c r="M5" s="239"/>
      <c r="N5" s="267" t="s">
        <v>306</v>
      </c>
      <c r="O5" s="68"/>
      <c r="P5" s="66"/>
      <c r="Q5" s="66"/>
      <c r="R5" s="228" t="s">
        <v>295</v>
      </c>
      <c r="S5" s="60">
        <v>3</v>
      </c>
      <c r="T5" s="129" t="s">
        <v>4</v>
      </c>
      <c r="U5" s="129" t="s">
        <v>199</v>
      </c>
      <c r="V5" s="63" t="s">
        <v>264</v>
      </c>
      <c r="W5" s="63" t="s">
        <v>12</v>
      </c>
    </row>
    <row r="6" spans="1:25" ht="18" customHeight="1">
      <c r="A6">
        <v>4</v>
      </c>
      <c r="B6" s="56" t="s">
        <v>12</v>
      </c>
      <c r="C6" s="220" t="s">
        <v>173</v>
      </c>
      <c r="D6" s="57"/>
      <c r="E6" s="235" t="s">
        <v>306</v>
      </c>
      <c r="F6" s="257"/>
      <c r="G6" s="260" t="s">
        <v>306</v>
      </c>
      <c r="H6" s="238"/>
      <c r="I6" s="267" t="s">
        <v>306</v>
      </c>
      <c r="J6" s="239" t="s">
        <v>306</v>
      </c>
      <c r="K6" s="239"/>
      <c r="L6" s="267" t="s">
        <v>306</v>
      </c>
      <c r="M6" s="239"/>
      <c r="N6" s="267" t="s">
        <v>306</v>
      </c>
      <c r="O6" s="61"/>
      <c r="P6" s="59"/>
      <c r="Q6" s="59"/>
      <c r="R6" s="228"/>
      <c r="S6" s="60">
        <v>4</v>
      </c>
      <c r="T6" s="63" t="s">
        <v>7</v>
      </c>
      <c r="U6" s="63" t="s">
        <v>18</v>
      </c>
      <c r="V6" s="63" t="s">
        <v>268</v>
      </c>
      <c r="W6" s="63" t="s">
        <v>13</v>
      </c>
      <c r="Y6" s="37"/>
    </row>
    <row r="7" spans="1:23" ht="18" customHeight="1">
      <c r="A7">
        <v>5</v>
      </c>
      <c r="B7" s="62" t="s">
        <v>13</v>
      </c>
      <c r="C7" s="219" t="s">
        <v>82</v>
      </c>
      <c r="D7" s="225"/>
      <c r="E7" s="244" t="s">
        <v>306</v>
      </c>
      <c r="F7" s="256" t="s">
        <v>340</v>
      </c>
      <c r="G7" s="260" t="s">
        <v>306</v>
      </c>
      <c r="H7" s="238"/>
      <c r="I7" s="267" t="s">
        <v>306</v>
      </c>
      <c r="J7" s="239" t="s">
        <v>306</v>
      </c>
      <c r="K7" s="239"/>
      <c r="L7" s="267" t="s">
        <v>306</v>
      </c>
      <c r="M7" s="239"/>
      <c r="N7" s="267" t="s">
        <v>306</v>
      </c>
      <c r="O7" s="61"/>
      <c r="P7" s="59"/>
      <c r="Q7" s="59"/>
      <c r="R7" s="228" t="s">
        <v>295</v>
      </c>
      <c r="S7" s="60">
        <v>5</v>
      </c>
      <c r="T7" s="129" t="s">
        <v>198</v>
      </c>
      <c r="U7" s="129" t="s">
        <v>21</v>
      </c>
      <c r="V7" s="63" t="s">
        <v>182</v>
      </c>
      <c r="W7" s="63" t="s">
        <v>228</v>
      </c>
    </row>
    <row r="8" spans="1:23" ht="18" customHeight="1">
      <c r="A8">
        <v>6</v>
      </c>
      <c r="B8" s="227" t="s">
        <v>298</v>
      </c>
      <c r="C8" s="221" t="s">
        <v>299</v>
      </c>
      <c r="D8" s="225"/>
      <c r="E8" s="244" t="s">
        <v>306</v>
      </c>
      <c r="F8" s="256"/>
      <c r="G8" s="259" t="s">
        <v>306</v>
      </c>
      <c r="H8" s="238"/>
      <c r="I8" s="267" t="s">
        <v>306</v>
      </c>
      <c r="J8" s="239" t="s">
        <v>306</v>
      </c>
      <c r="K8" s="239"/>
      <c r="L8" s="267" t="s">
        <v>306</v>
      </c>
      <c r="M8" s="239"/>
      <c r="N8" s="267" t="s">
        <v>306</v>
      </c>
      <c r="O8" s="61"/>
      <c r="P8" s="59"/>
      <c r="Q8" s="59"/>
      <c r="R8" s="229" t="s">
        <v>301</v>
      </c>
      <c r="S8" s="67">
        <v>6</v>
      </c>
      <c r="T8" s="63" t="s">
        <v>202</v>
      </c>
      <c r="U8" s="129" t="s">
        <v>14</v>
      </c>
      <c r="V8" s="63" t="s">
        <v>93</v>
      </c>
      <c r="W8" s="63" t="s">
        <v>5</v>
      </c>
    </row>
    <row r="9" spans="1:24" ht="18" customHeight="1">
      <c r="A9">
        <v>7</v>
      </c>
      <c r="B9" s="62" t="s">
        <v>18</v>
      </c>
      <c r="C9" s="219" t="s">
        <v>89</v>
      </c>
      <c r="D9" s="225"/>
      <c r="E9" s="244" t="s">
        <v>306</v>
      </c>
      <c r="F9" s="262" t="s">
        <v>341</v>
      </c>
      <c r="G9" s="258" t="s">
        <v>306</v>
      </c>
      <c r="H9" s="238" t="s">
        <v>348</v>
      </c>
      <c r="I9" s="267" t="s">
        <v>306</v>
      </c>
      <c r="J9" s="239" t="s">
        <v>306</v>
      </c>
      <c r="K9" s="239"/>
      <c r="L9" s="267" t="s">
        <v>306</v>
      </c>
      <c r="M9" s="239"/>
      <c r="N9" s="267" t="s">
        <v>306</v>
      </c>
      <c r="O9" s="61"/>
      <c r="P9" s="59"/>
      <c r="Q9" s="59"/>
      <c r="R9" s="275" t="s">
        <v>491</v>
      </c>
      <c r="S9" s="60">
        <v>7</v>
      </c>
      <c r="T9" s="63" t="s">
        <v>227</v>
      </c>
      <c r="U9" s="129" t="s">
        <v>266</v>
      </c>
      <c r="V9" s="63" t="s">
        <v>11</v>
      </c>
      <c r="W9" s="129" t="s">
        <v>19</v>
      </c>
      <c r="X9" s="63"/>
    </row>
    <row r="10" spans="1:24" ht="18" customHeight="1">
      <c r="A10" s="269">
        <v>8</v>
      </c>
      <c r="B10" s="62" t="s">
        <v>7</v>
      </c>
      <c r="C10" s="221" t="s">
        <v>291</v>
      </c>
      <c r="D10" s="225"/>
      <c r="E10" s="244" t="s">
        <v>306</v>
      </c>
      <c r="F10" s="256"/>
      <c r="G10" s="239" t="s">
        <v>306</v>
      </c>
      <c r="H10" s="254" t="s">
        <v>337</v>
      </c>
      <c r="I10" s="267" t="s">
        <v>306</v>
      </c>
      <c r="J10" s="239" t="s">
        <v>306</v>
      </c>
      <c r="K10" s="239" t="s">
        <v>306</v>
      </c>
      <c r="L10" s="267" t="s">
        <v>306</v>
      </c>
      <c r="M10" s="255" t="s">
        <v>340</v>
      </c>
      <c r="N10" s="267" t="s">
        <v>306</v>
      </c>
      <c r="O10" s="61"/>
      <c r="P10" s="59"/>
      <c r="Q10" s="59"/>
      <c r="R10" s="230" t="s">
        <v>352</v>
      </c>
      <c r="S10" s="60">
        <v>8</v>
      </c>
      <c r="T10" s="129"/>
      <c r="U10" s="63"/>
      <c r="V10" s="129" t="s">
        <v>229</v>
      </c>
      <c r="W10" s="129" t="s">
        <v>230</v>
      </c>
      <c r="X10" s="121"/>
    </row>
    <row r="11" spans="1:23" ht="18" customHeight="1">
      <c r="A11">
        <v>9</v>
      </c>
      <c r="B11" s="217" t="s">
        <v>10</v>
      </c>
      <c r="C11" s="219" t="s">
        <v>174</v>
      </c>
      <c r="D11" s="57"/>
      <c r="E11" s="244" t="s">
        <v>306</v>
      </c>
      <c r="F11" s="256"/>
      <c r="G11" s="239" t="s">
        <v>306</v>
      </c>
      <c r="H11" s="254" t="s">
        <v>348</v>
      </c>
      <c r="I11" s="267" t="s">
        <v>306</v>
      </c>
      <c r="J11" s="239" t="s">
        <v>344</v>
      </c>
      <c r="K11" s="239"/>
      <c r="L11" s="267" t="s">
        <v>306</v>
      </c>
      <c r="M11" s="239"/>
      <c r="N11" s="267" t="s">
        <v>306</v>
      </c>
      <c r="O11" s="68"/>
      <c r="P11" s="66"/>
      <c r="Q11" s="66"/>
      <c r="R11" s="230" t="s">
        <v>334</v>
      </c>
      <c r="S11" s="67">
        <v>9</v>
      </c>
      <c r="T11" s="70"/>
      <c r="U11" s="70"/>
      <c r="V11" s="63"/>
      <c r="W11" s="71"/>
    </row>
    <row r="12" spans="1:23" ht="18" customHeight="1">
      <c r="A12">
        <v>10</v>
      </c>
      <c r="B12" s="69" t="s">
        <v>21</v>
      </c>
      <c r="C12" s="222" t="s">
        <v>309</v>
      </c>
      <c r="D12" s="226"/>
      <c r="E12" s="235" t="s">
        <v>306</v>
      </c>
      <c r="F12" s="257"/>
      <c r="G12" s="258" t="s">
        <v>306</v>
      </c>
      <c r="H12" s="264" t="s">
        <v>343</v>
      </c>
      <c r="I12" s="267" t="s">
        <v>311</v>
      </c>
      <c r="J12" s="239" t="s">
        <v>306</v>
      </c>
      <c r="K12" s="239"/>
      <c r="L12" s="267" t="s">
        <v>306</v>
      </c>
      <c r="M12" s="239"/>
      <c r="N12" s="267" t="s">
        <v>306</v>
      </c>
      <c r="O12" s="68"/>
      <c r="P12" s="66"/>
      <c r="Q12" s="66"/>
      <c r="R12" s="275" t="s">
        <v>312</v>
      </c>
      <c r="S12" s="60">
        <v>10</v>
      </c>
      <c r="T12" s="64"/>
      <c r="U12" s="63"/>
      <c r="V12" s="70"/>
      <c r="W12" s="71"/>
    </row>
    <row r="13" spans="1:19" ht="18" customHeight="1">
      <c r="A13">
        <v>11</v>
      </c>
      <c r="B13" s="62" t="s">
        <v>182</v>
      </c>
      <c r="C13" s="219" t="s">
        <v>270</v>
      </c>
      <c r="D13" s="226"/>
      <c r="E13" s="235" t="s">
        <v>306</v>
      </c>
      <c r="F13" s="257"/>
      <c r="G13" s="259" t="s">
        <v>306</v>
      </c>
      <c r="H13" s="238"/>
      <c r="I13" s="267" t="s">
        <v>306</v>
      </c>
      <c r="J13" s="239" t="s">
        <v>306</v>
      </c>
      <c r="K13" s="239"/>
      <c r="L13" s="267" t="s">
        <v>306</v>
      </c>
      <c r="M13" s="239"/>
      <c r="N13" s="267" t="s">
        <v>306</v>
      </c>
      <c r="O13" s="68"/>
      <c r="P13" s="66"/>
      <c r="Q13" s="66"/>
      <c r="R13" s="236" t="s">
        <v>320</v>
      </c>
      <c r="S13" s="67">
        <v>11</v>
      </c>
    </row>
    <row r="14" spans="1:19" ht="18" customHeight="1">
      <c r="A14">
        <v>12</v>
      </c>
      <c r="B14" s="208" t="s">
        <v>16</v>
      </c>
      <c r="C14" s="222" t="s">
        <v>81</v>
      </c>
      <c r="D14" s="225"/>
      <c r="E14" s="235" t="s">
        <v>306</v>
      </c>
      <c r="F14" s="257"/>
      <c r="G14" s="260" t="s">
        <v>306</v>
      </c>
      <c r="H14" s="238"/>
      <c r="I14" s="267" t="s">
        <v>306</v>
      </c>
      <c r="J14" s="239" t="s">
        <v>306</v>
      </c>
      <c r="K14" s="239"/>
      <c r="L14" s="267" t="s">
        <v>306</v>
      </c>
      <c r="M14" s="239"/>
      <c r="N14" s="267" t="s">
        <v>306</v>
      </c>
      <c r="O14" s="61"/>
      <c r="P14" s="59"/>
      <c r="Q14" s="59"/>
      <c r="R14" s="229" t="s">
        <v>295</v>
      </c>
      <c r="S14" s="60">
        <v>12</v>
      </c>
    </row>
    <row r="15" spans="1:19" ht="18" customHeight="1">
      <c r="A15">
        <v>13</v>
      </c>
      <c r="B15" s="62" t="s">
        <v>5</v>
      </c>
      <c r="C15" s="219" t="s">
        <v>179</v>
      </c>
      <c r="D15" s="225"/>
      <c r="E15" s="244" t="s">
        <v>306</v>
      </c>
      <c r="F15" s="256"/>
      <c r="G15" s="260" t="s">
        <v>317</v>
      </c>
      <c r="H15" s="238"/>
      <c r="I15" s="267" t="s">
        <v>317</v>
      </c>
      <c r="J15" s="239" t="s">
        <v>317</v>
      </c>
      <c r="K15" s="239"/>
      <c r="L15" s="267" t="s">
        <v>317</v>
      </c>
      <c r="M15" s="239"/>
      <c r="N15" s="267" t="s">
        <v>317</v>
      </c>
      <c r="O15" s="68"/>
      <c r="P15" s="66"/>
      <c r="Q15" s="66"/>
      <c r="R15" s="231" t="s">
        <v>320</v>
      </c>
      <c r="S15" s="67">
        <v>13</v>
      </c>
    </row>
    <row r="16" spans="1:19" ht="18" customHeight="1">
      <c r="A16">
        <v>14</v>
      </c>
      <c r="B16" s="68" t="s">
        <v>93</v>
      </c>
      <c r="C16" s="223" t="s">
        <v>176</v>
      </c>
      <c r="D16" s="244"/>
      <c r="E16" s="244" t="s">
        <v>306</v>
      </c>
      <c r="F16" s="256"/>
      <c r="G16" s="259" t="s">
        <v>306</v>
      </c>
      <c r="H16" s="238"/>
      <c r="I16" s="267" t="s">
        <v>306</v>
      </c>
      <c r="J16" s="239" t="s">
        <v>306</v>
      </c>
      <c r="K16" s="239"/>
      <c r="L16" s="267" t="s">
        <v>306</v>
      </c>
      <c r="M16" s="239"/>
      <c r="N16" s="267" t="s">
        <v>306</v>
      </c>
      <c r="O16" s="68"/>
      <c r="P16" s="66"/>
      <c r="Q16" s="59"/>
      <c r="R16" s="229" t="s">
        <v>303</v>
      </c>
      <c r="S16" s="60">
        <v>14</v>
      </c>
    </row>
    <row r="17" spans="1:19" ht="18" customHeight="1">
      <c r="A17">
        <v>15</v>
      </c>
      <c r="B17" s="68" t="s">
        <v>14</v>
      </c>
      <c r="C17" s="223" t="s">
        <v>271</v>
      </c>
      <c r="D17" s="235"/>
      <c r="E17" s="235" t="s">
        <v>306</v>
      </c>
      <c r="F17" s="257"/>
      <c r="G17" s="258" t="s">
        <v>306</v>
      </c>
      <c r="H17" s="238" t="s">
        <v>340</v>
      </c>
      <c r="I17" s="267" t="s">
        <v>306</v>
      </c>
      <c r="J17" s="239" t="s">
        <v>306</v>
      </c>
      <c r="K17" s="239"/>
      <c r="L17" s="267" t="s">
        <v>306</v>
      </c>
      <c r="M17" s="239"/>
      <c r="N17" s="267" t="s">
        <v>306</v>
      </c>
      <c r="O17" s="68"/>
      <c r="P17" s="66"/>
      <c r="Q17" s="66"/>
      <c r="R17" s="236" t="s">
        <v>303</v>
      </c>
      <c r="S17" s="67">
        <v>15</v>
      </c>
    </row>
    <row r="18" spans="1:21" ht="18" customHeight="1">
      <c r="A18">
        <v>16</v>
      </c>
      <c r="B18" s="62" t="s">
        <v>86</v>
      </c>
      <c r="C18" s="219" t="s">
        <v>87</v>
      </c>
      <c r="D18" s="226"/>
      <c r="E18" s="235" t="s">
        <v>306</v>
      </c>
      <c r="F18" s="257"/>
      <c r="G18" s="239" t="s">
        <v>306</v>
      </c>
      <c r="H18" s="254" t="s">
        <v>348</v>
      </c>
      <c r="I18" s="267" t="s">
        <v>306</v>
      </c>
      <c r="J18" s="239" t="s">
        <v>306</v>
      </c>
      <c r="K18" s="239"/>
      <c r="L18" s="267" t="s">
        <v>306</v>
      </c>
      <c r="M18" s="239"/>
      <c r="N18" s="267" t="s">
        <v>306</v>
      </c>
      <c r="O18" s="68"/>
      <c r="P18" s="66"/>
      <c r="Q18" s="66"/>
      <c r="R18" s="236" t="s">
        <v>322</v>
      </c>
      <c r="S18" s="67">
        <v>16</v>
      </c>
      <c r="U18" s="73"/>
    </row>
    <row r="19" spans="1:19" ht="18" customHeight="1">
      <c r="A19">
        <v>17</v>
      </c>
      <c r="B19" s="62" t="s">
        <v>9</v>
      </c>
      <c r="C19" s="219" t="s">
        <v>175</v>
      </c>
      <c r="D19" s="226"/>
      <c r="E19" s="235" t="s">
        <v>306</v>
      </c>
      <c r="F19" s="257"/>
      <c r="G19" s="239" t="s">
        <v>306</v>
      </c>
      <c r="H19" s="254" t="s">
        <v>337</v>
      </c>
      <c r="I19" s="267" t="s">
        <v>306</v>
      </c>
      <c r="J19" s="239" t="s">
        <v>306</v>
      </c>
      <c r="K19" s="239"/>
      <c r="L19" s="267" t="s">
        <v>306</v>
      </c>
      <c r="M19" s="239"/>
      <c r="N19" s="267" t="s">
        <v>306</v>
      </c>
      <c r="O19" s="68"/>
      <c r="P19" s="66"/>
      <c r="Q19" s="66"/>
      <c r="R19" s="231"/>
      <c r="S19" s="67">
        <v>17</v>
      </c>
    </row>
    <row r="20" spans="1:19" ht="18" customHeight="1">
      <c r="A20">
        <v>18</v>
      </c>
      <c r="B20" s="62" t="s">
        <v>8</v>
      </c>
      <c r="C20" s="219" t="s">
        <v>92</v>
      </c>
      <c r="D20" s="65"/>
      <c r="E20" s="235" t="s">
        <v>306</v>
      </c>
      <c r="F20" s="257"/>
      <c r="G20" s="258" t="s">
        <v>306</v>
      </c>
      <c r="H20" s="238"/>
      <c r="I20" s="267" t="s">
        <v>306</v>
      </c>
      <c r="J20" s="239" t="s">
        <v>306</v>
      </c>
      <c r="K20" s="239"/>
      <c r="L20" s="267" t="s">
        <v>306</v>
      </c>
      <c r="M20" s="239"/>
      <c r="N20" s="267" t="s">
        <v>306</v>
      </c>
      <c r="O20" s="68"/>
      <c r="P20" s="66"/>
      <c r="Q20" s="59"/>
      <c r="R20" s="228"/>
      <c r="S20" s="67">
        <v>18</v>
      </c>
    </row>
    <row r="21" spans="1:19" ht="18" customHeight="1">
      <c r="A21">
        <v>19</v>
      </c>
      <c r="B21" s="56" t="s">
        <v>11</v>
      </c>
      <c r="C21" s="250" t="s">
        <v>330</v>
      </c>
      <c r="D21" s="225"/>
      <c r="E21" s="235" t="s">
        <v>329</v>
      </c>
      <c r="F21" s="257"/>
      <c r="G21" s="259" t="s">
        <v>306</v>
      </c>
      <c r="H21" s="238"/>
      <c r="I21" s="267" t="s">
        <v>306</v>
      </c>
      <c r="J21" s="239" t="s">
        <v>306</v>
      </c>
      <c r="K21" s="239"/>
      <c r="L21" s="267" t="s">
        <v>306</v>
      </c>
      <c r="M21" s="239"/>
      <c r="N21" s="267" t="s">
        <v>306</v>
      </c>
      <c r="O21" s="68"/>
      <c r="P21" s="66"/>
      <c r="Q21" s="66"/>
      <c r="R21" s="231" t="s">
        <v>332</v>
      </c>
      <c r="S21" s="75">
        <v>19</v>
      </c>
    </row>
    <row r="22" spans="1:19" ht="18" customHeight="1">
      <c r="A22" s="269">
        <v>20</v>
      </c>
      <c r="B22" s="62" t="s">
        <v>19</v>
      </c>
      <c r="C22" s="219" t="s">
        <v>91</v>
      </c>
      <c r="D22" s="241"/>
      <c r="E22" s="245" t="s">
        <v>306</v>
      </c>
      <c r="F22" s="262" t="s">
        <v>342</v>
      </c>
      <c r="G22" s="260" t="s">
        <v>306</v>
      </c>
      <c r="H22" s="238" t="s">
        <v>340</v>
      </c>
      <c r="I22" s="267" t="s">
        <v>306</v>
      </c>
      <c r="J22" s="239" t="s">
        <v>317</v>
      </c>
      <c r="K22" s="239" t="s">
        <v>306</v>
      </c>
      <c r="L22" s="267" t="s">
        <v>317</v>
      </c>
      <c r="M22" s="239" t="s">
        <v>306</v>
      </c>
      <c r="N22" s="267" t="s">
        <v>317</v>
      </c>
      <c r="O22" s="68"/>
      <c r="P22" s="66"/>
      <c r="Q22" s="66"/>
      <c r="R22" s="251" t="s">
        <v>318</v>
      </c>
      <c r="S22" s="67">
        <v>20</v>
      </c>
    </row>
    <row r="23" spans="1:19" ht="18" customHeight="1">
      <c r="A23">
        <v>21</v>
      </c>
      <c r="B23" s="68" t="s">
        <v>20</v>
      </c>
      <c r="C23" s="219" t="s">
        <v>177</v>
      </c>
      <c r="D23" s="226"/>
      <c r="E23" s="235" t="s">
        <v>317</v>
      </c>
      <c r="F23" s="257"/>
      <c r="G23" s="260" t="s">
        <v>306</v>
      </c>
      <c r="H23" s="238"/>
      <c r="I23" s="267" t="s">
        <v>306</v>
      </c>
      <c r="J23" s="239" t="s">
        <v>306</v>
      </c>
      <c r="K23" s="239"/>
      <c r="L23" s="267" t="s">
        <v>306</v>
      </c>
      <c r="M23" s="239"/>
      <c r="N23" s="267" t="s">
        <v>306</v>
      </c>
      <c r="O23" s="68"/>
      <c r="P23" s="66"/>
      <c r="Q23" s="66"/>
      <c r="R23" s="232" t="s">
        <v>304</v>
      </c>
      <c r="S23" s="67">
        <v>21</v>
      </c>
    </row>
    <row r="24" spans="1:19" ht="18" customHeight="1">
      <c r="A24">
        <v>22</v>
      </c>
      <c r="B24" s="56" t="s">
        <v>80</v>
      </c>
      <c r="C24" s="220" t="s">
        <v>195</v>
      </c>
      <c r="D24" s="225"/>
      <c r="E24" s="235" t="s">
        <v>306</v>
      </c>
      <c r="F24" s="257"/>
      <c r="G24" s="259" t="s">
        <v>306</v>
      </c>
      <c r="H24" s="238"/>
      <c r="I24" s="267" t="s">
        <v>306</v>
      </c>
      <c r="J24" s="239" t="s">
        <v>306</v>
      </c>
      <c r="K24" s="239"/>
      <c r="L24" s="268" t="s">
        <v>306</v>
      </c>
      <c r="M24" s="74"/>
      <c r="N24" s="267" t="s">
        <v>306</v>
      </c>
      <c r="O24" s="68"/>
      <c r="P24" s="66"/>
      <c r="Q24" s="66"/>
      <c r="R24" s="243" t="s">
        <v>315</v>
      </c>
      <c r="S24" s="60">
        <v>22</v>
      </c>
    </row>
    <row r="25" spans="1:22" ht="18" customHeight="1">
      <c r="A25">
        <v>23</v>
      </c>
      <c r="B25" s="56" t="s">
        <v>15</v>
      </c>
      <c r="C25" s="220" t="s">
        <v>139</v>
      </c>
      <c r="D25" s="225"/>
      <c r="E25" s="244" t="s">
        <v>321</v>
      </c>
      <c r="F25" s="256"/>
      <c r="G25" s="59"/>
      <c r="H25" s="58"/>
      <c r="I25" s="59"/>
      <c r="J25" s="59"/>
      <c r="K25" s="59"/>
      <c r="L25" s="59"/>
      <c r="M25" s="59"/>
      <c r="N25" s="59"/>
      <c r="O25" s="61"/>
      <c r="P25" s="59"/>
      <c r="Q25" s="59"/>
      <c r="R25" s="233"/>
      <c r="S25" s="247" t="s">
        <v>138</v>
      </c>
      <c r="U25" s="30"/>
      <c r="V25" s="30"/>
    </row>
    <row r="26" spans="1:23" ht="18" customHeight="1" thickBot="1">
      <c r="A26">
        <v>24</v>
      </c>
      <c r="B26" s="76" t="s">
        <v>6</v>
      </c>
      <c r="C26" s="273" t="s">
        <v>350</v>
      </c>
      <c r="D26" s="272"/>
      <c r="E26" s="272" t="s">
        <v>321</v>
      </c>
      <c r="F26" s="224"/>
      <c r="G26" s="78"/>
      <c r="H26" s="77"/>
      <c r="I26" s="78"/>
      <c r="J26" s="78"/>
      <c r="K26" s="78"/>
      <c r="L26" s="78"/>
      <c r="M26" s="78"/>
      <c r="N26" s="78"/>
      <c r="O26" s="76"/>
      <c r="P26" s="78"/>
      <c r="Q26" s="78"/>
      <c r="R26" s="234"/>
      <c r="S26" s="248" t="s">
        <v>138</v>
      </c>
      <c r="T26" s="38"/>
      <c r="U26" s="30"/>
      <c r="V26" s="30"/>
      <c r="W26" s="41"/>
    </row>
    <row r="27" spans="20:22" ht="17.25">
      <c r="T27" s="38"/>
      <c r="U27" s="30"/>
      <c r="V27" s="30"/>
    </row>
    <row r="28" spans="21:22" ht="17.25">
      <c r="U28" s="30"/>
      <c r="V28" s="30"/>
    </row>
    <row r="29" spans="21:22" ht="17.25">
      <c r="U29" s="30"/>
      <c r="V29" s="30"/>
    </row>
    <row r="30" spans="21:22" ht="17.25">
      <c r="U30" s="30"/>
      <c r="V30" s="30"/>
    </row>
    <row r="31" spans="21:22" ht="17.25">
      <c r="U31" s="30"/>
      <c r="V31" s="30"/>
    </row>
    <row r="32" spans="21:22" ht="17.25">
      <c r="U32" s="30"/>
      <c r="V32" s="30"/>
    </row>
    <row r="33" spans="21:22" ht="17.25">
      <c r="U33" s="30"/>
      <c r="V33" s="30"/>
    </row>
    <row r="34" spans="21:22" ht="17.25">
      <c r="U34" s="30"/>
      <c r="V34" s="30"/>
    </row>
  </sheetData>
  <sheetProtection/>
  <mergeCells count="2">
    <mergeCell ref="A1:V1"/>
    <mergeCell ref="F3:G3"/>
  </mergeCells>
  <printOptions/>
  <pageMargins left="0.2" right="0.25" top="0.75" bottom="0.75" header="0.3" footer="0.3"/>
  <pageSetup fitToHeight="1" fitToWidth="1" horizontalDpi="600" verticalDpi="600" orientation="landscape" paperSize="9" scale="77" r:id="rId2"/>
  <drawing r:id="rId1"/>
</worksheet>
</file>

<file path=xl/worksheets/sheet10.xml><?xml version="1.0" encoding="utf-8"?>
<worksheet xmlns="http://schemas.openxmlformats.org/spreadsheetml/2006/main" xmlns:r="http://schemas.openxmlformats.org/officeDocument/2006/relationships">
  <sheetPr>
    <tabColor rgb="FF00B0F0"/>
  </sheetPr>
  <dimension ref="A1:AF95"/>
  <sheetViews>
    <sheetView view="pageBreakPreview" zoomScale="69" zoomScaleSheetLayoutView="69" zoomScalePageLayoutView="0" workbookViewId="0" topLeftCell="A1">
      <selection activeCell="S91" sqref="S91:AB91"/>
    </sheetView>
  </sheetViews>
  <sheetFormatPr defaultColWidth="3.375" defaultRowHeight="13.5"/>
  <cols>
    <col min="1" max="1" width="2.875" style="11" customWidth="1"/>
    <col min="2" max="4" width="3.375" style="11" customWidth="1"/>
    <col min="5" max="5" width="4.625" style="11" bestFit="1" customWidth="1"/>
    <col min="6" max="16384" width="3.375" style="11" customWidth="1"/>
  </cols>
  <sheetData>
    <row r="1" ht="27.75" customHeight="1">
      <c r="B1" s="1" t="s">
        <v>277</v>
      </c>
    </row>
    <row r="2" ht="27.75" customHeight="1">
      <c r="B2" s="9" t="s">
        <v>437</v>
      </c>
    </row>
    <row r="3" ht="7.5" customHeight="1">
      <c r="B3" s="9"/>
    </row>
    <row r="4" spans="2:19" ht="25.5" customHeight="1">
      <c r="B4" s="9"/>
      <c r="I4" s="789" t="s">
        <v>49</v>
      </c>
      <c r="J4" s="789"/>
      <c r="K4" s="789"/>
      <c r="L4" s="789"/>
      <c r="M4" s="790"/>
      <c r="N4" s="724"/>
      <c r="O4" s="758"/>
      <c r="P4" s="758"/>
      <c r="Q4" s="758"/>
      <c r="R4" s="758"/>
      <c r="S4" s="725"/>
    </row>
    <row r="5" spans="16:24" ht="15" customHeight="1">
      <c r="P5" s="18"/>
      <c r="Q5" s="123"/>
      <c r="R5" s="18"/>
      <c r="S5" s="18"/>
      <c r="T5" s="18"/>
      <c r="U5" s="18"/>
      <c r="V5" s="18"/>
      <c r="W5" s="18"/>
      <c r="X5" s="18"/>
    </row>
    <row r="6" spans="16:24" ht="15" customHeight="1">
      <c r="P6" s="18"/>
      <c r="Q6" s="93"/>
      <c r="R6" s="92"/>
      <c r="S6" s="92"/>
      <c r="T6" s="92"/>
      <c r="U6" s="92"/>
      <c r="V6" s="92"/>
      <c r="W6" s="92"/>
      <c r="X6" s="92"/>
    </row>
    <row r="7" spans="7:26" ht="15" customHeight="1">
      <c r="G7" s="18"/>
      <c r="H7" s="491"/>
      <c r="I7" s="692"/>
      <c r="J7" s="692"/>
      <c r="K7" s="20"/>
      <c r="L7" s="20"/>
      <c r="M7" s="20"/>
      <c r="N7" s="20"/>
      <c r="O7" s="20"/>
      <c r="P7" s="20"/>
      <c r="Q7" s="18"/>
      <c r="R7" s="18"/>
      <c r="S7" s="18"/>
      <c r="T7" s="18"/>
      <c r="U7" s="18"/>
      <c r="V7" s="18"/>
      <c r="W7" s="677"/>
      <c r="X7" s="655"/>
      <c r="Y7" s="18"/>
      <c r="Z7" s="18"/>
    </row>
    <row r="8" spans="7:26" ht="15" customHeight="1">
      <c r="G8" s="18"/>
      <c r="H8" s="491"/>
      <c r="I8" s="18"/>
      <c r="J8" s="18"/>
      <c r="K8" s="18"/>
      <c r="L8" s="18"/>
      <c r="M8" s="18"/>
      <c r="N8" s="18"/>
      <c r="O8" s="18"/>
      <c r="P8" s="18"/>
      <c r="Q8" s="18"/>
      <c r="R8" s="18"/>
      <c r="S8" s="18"/>
      <c r="T8" s="18"/>
      <c r="U8" s="18"/>
      <c r="V8" s="18"/>
      <c r="W8" s="18"/>
      <c r="X8" s="491"/>
      <c r="Y8" s="18"/>
      <c r="Z8" s="18"/>
    </row>
    <row r="9" spans="7:26" ht="15" customHeight="1" thickBot="1">
      <c r="G9" s="700"/>
      <c r="H9" s="754"/>
      <c r="I9" s="695"/>
      <c r="J9" s="695"/>
      <c r="K9" s="18"/>
      <c r="L9" s="18"/>
      <c r="M9" s="18"/>
      <c r="N9" s="18"/>
      <c r="O9" s="18"/>
      <c r="P9" s="18"/>
      <c r="Q9" s="18"/>
      <c r="R9" s="18"/>
      <c r="S9" s="18"/>
      <c r="T9" s="18"/>
      <c r="U9" s="18"/>
      <c r="V9" s="18"/>
      <c r="W9" s="18"/>
      <c r="X9" s="492"/>
      <c r="Y9" s="496"/>
      <c r="Z9" s="496"/>
    </row>
    <row r="10" spans="5:28" ht="25.5" customHeight="1" thickBot="1">
      <c r="E10" s="496"/>
      <c r="F10" s="498"/>
      <c r="G10" s="683" t="s">
        <v>13</v>
      </c>
      <c r="H10" s="683"/>
      <c r="I10" s="666"/>
      <c r="J10" s="667"/>
      <c r="L10" s="665" t="s">
        <v>12</v>
      </c>
      <c r="M10" s="666"/>
      <c r="N10" s="666"/>
      <c r="O10" s="667"/>
      <c r="R10" s="665" t="s">
        <v>564</v>
      </c>
      <c r="S10" s="666"/>
      <c r="T10" s="666"/>
      <c r="U10" s="792"/>
      <c r="W10" s="665" t="s">
        <v>17</v>
      </c>
      <c r="X10" s="666"/>
      <c r="Y10" s="683"/>
      <c r="Z10" s="684"/>
      <c r="AA10" s="496"/>
      <c r="AB10" s="496"/>
    </row>
    <row r="11" spans="3:30" ht="15" customHeight="1">
      <c r="C11" s="18"/>
      <c r="D11" s="491"/>
      <c r="E11" s="720">
        <v>44</v>
      </c>
      <c r="F11" s="720"/>
      <c r="G11" s="20"/>
      <c r="H11" s="20"/>
      <c r="I11" s="20"/>
      <c r="J11" s="20"/>
      <c r="K11" s="721">
        <v>40</v>
      </c>
      <c r="L11" s="722"/>
      <c r="M11" s="20"/>
      <c r="N11" s="20"/>
      <c r="O11" s="694"/>
      <c r="P11" s="695"/>
      <c r="Q11" s="695"/>
      <c r="R11" s="696"/>
      <c r="T11" s="491"/>
      <c r="U11" s="723">
        <v>42</v>
      </c>
      <c r="V11" s="723"/>
      <c r="W11" s="20"/>
      <c r="X11" s="20"/>
      <c r="Y11" s="20"/>
      <c r="Z11" s="20"/>
      <c r="AA11" s="706">
        <v>53</v>
      </c>
      <c r="AB11" s="707"/>
      <c r="AC11" s="18"/>
      <c r="AD11" s="18"/>
    </row>
    <row r="12" spans="3:30" ht="15" customHeight="1">
      <c r="C12" s="18"/>
      <c r="D12" s="491"/>
      <c r="E12" s="18"/>
      <c r="F12" s="18"/>
      <c r="G12" s="18"/>
      <c r="H12" s="677" t="s">
        <v>536</v>
      </c>
      <c r="I12" s="677"/>
      <c r="J12" s="18"/>
      <c r="K12" s="18"/>
      <c r="L12" s="491"/>
      <c r="M12" s="18"/>
      <c r="N12" s="18" t="s">
        <v>48</v>
      </c>
      <c r="O12" s="19"/>
      <c r="P12" s="19"/>
      <c r="Q12" s="17"/>
      <c r="R12" s="89"/>
      <c r="S12" s="18"/>
      <c r="T12" s="491"/>
      <c r="U12" s="18"/>
      <c r="V12" s="18"/>
      <c r="W12" s="18"/>
      <c r="X12" s="677" t="s">
        <v>538</v>
      </c>
      <c r="Y12" s="677"/>
      <c r="Z12" s="18"/>
      <c r="AA12" s="18"/>
      <c r="AB12" s="491"/>
      <c r="AC12" s="18"/>
      <c r="AD12" s="18"/>
    </row>
    <row r="13" spans="3:30" ht="25.5" customHeight="1" thickBot="1">
      <c r="C13" s="700">
        <v>66</v>
      </c>
      <c r="D13" s="754"/>
      <c r="E13" s="695">
        <v>22</v>
      </c>
      <c r="F13" s="695"/>
      <c r="G13" s="18"/>
      <c r="H13" s="18"/>
      <c r="I13" s="18"/>
      <c r="J13" s="18"/>
      <c r="K13" s="700">
        <v>78</v>
      </c>
      <c r="L13" s="754"/>
      <c r="M13" s="695">
        <v>49</v>
      </c>
      <c r="N13" s="695"/>
      <c r="O13" s="19"/>
      <c r="P13" s="724"/>
      <c r="Q13" s="725"/>
      <c r="R13" s="19"/>
      <c r="S13" s="700">
        <v>59</v>
      </c>
      <c r="T13" s="754"/>
      <c r="U13" s="695">
        <v>47</v>
      </c>
      <c r="V13" s="695"/>
      <c r="W13" s="18"/>
      <c r="X13" s="18"/>
      <c r="Y13" s="18"/>
      <c r="Z13" s="18"/>
      <c r="AA13" s="677">
        <v>37</v>
      </c>
      <c r="AB13" s="655"/>
      <c r="AC13" s="818">
        <v>75</v>
      </c>
      <c r="AD13" s="700"/>
    </row>
    <row r="14" spans="1:32" ht="25.5" customHeight="1">
      <c r="A14" s="18"/>
      <c r="B14" s="491"/>
      <c r="C14" s="683" t="s">
        <v>13</v>
      </c>
      <c r="D14" s="683"/>
      <c r="E14" s="666"/>
      <c r="F14" s="667"/>
      <c r="J14" s="491"/>
      <c r="K14" s="699" t="s">
        <v>12</v>
      </c>
      <c r="L14" s="699"/>
      <c r="M14" s="699"/>
      <c r="N14" s="699"/>
      <c r="O14" s="124"/>
      <c r="P14" s="197"/>
      <c r="Q14" s="197"/>
      <c r="R14" s="491"/>
      <c r="S14" s="699" t="s">
        <v>564</v>
      </c>
      <c r="T14" s="699"/>
      <c r="U14" s="699"/>
      <c r="V14" s="699"/>
      <c r="W14" s="124"/>
      <c r="X14" s="18"/>
      <c r="Z14" s="18"/>
      <c r="AA14" s="665" t="s">
        <v>17</v>
      </c>
      <c r="AB14" s="666"/>
      <c r="AC14" s="683"/>
      <c r="AD14" s="684"/>
      <c r="AE14" s="18"/>
      <c r="AF14" s="18"/>
    </row>
    <row r="15" spans="1:32" ht="15" customHeight="1">
      <c r="A15" s="18"/>
      <c r="B15" s="491"/>
      <c r="C15" s="20"/>
      <c r="D15" s="20"/>
      <c r="E15" s="20"/>
      <c r="F15" s="91"/>
      <c r="J15" s="491"/>
      <c r="K15" s="20"/>
      <c r="L15" s="20"/>
      <c r="M15" s="20"/>
      <c r="N15" s="20"/>
      <c r="O15" s="124"/>
      <c r="P15" s="18"/>
      <c r="R15" s="491"/>
      <c r="S15" s="20"/>
      <c r="T15" s="20"/>
      <c r="U15" s="20"/>
      <c r="V15" s="20"/>
      <c r="W15" s="124"/>
      <c r="X15" s="18"/>
      <c r="Z15" s="18"/>
      <c r="AA15" s="123"/>
      <c r="AB15" s="20"/>
      <c r="AC15" s="20"/>
      <c r="AD15" s="490"/>
      <c r="AE15" s="18"/>
      <c r="AF15" s="18"/>
    </row>
    <row r="16" spans="1:32" ht="15" customHeight="1">
      <c r="A16" s="18"/>
      <c r="B16" s="491"/>
      <c r="C16" s="18"/>
      <c r="D16" s="677" t="s">
        <v>493</v>
      </c>
      <c r="E16" s="677"/>
      <c r="F16" s="125"/>
      <c r="J16" s="491"/>
      <c r="K16" s="18"/>
      <c r="L16" s="677" t="s">
        <v>494</v>
      </c>
      <c r="M16" s="677"/>
      <c r="N16" s="18"/>
      <c r="O16" s="124"/>
      <c r="P16" s="18"/>
      <c r="R16" s="491"/>
      <c r="S16" s="18"/>
      <c r="T16" s="677" t="s">
        <v>534</v>
      </c>
      <c r="U16" s="677"/>
      <c r="V16" s="18"/>
      <c r="W16" s="124"/>
      <c r="X16" s="18"/>
      <c r="Z16" s="18"/>
      <c r="AA16" s="124"/>
      <c r="AB16" s="677" t="s">
        <v>535</v>
      </c>
      <c r="AC16" s="677"/>
      <c r="AD16" s="491"/>
      <c r="AE16" s="18"/>
      <c r="AF16" s="18"/>
    </row>
    <row r="17" spans="1:32" ht="15" customHeight="1">
      <c r="A17" s="733"/>
      <c r="B17" s="733"/>
      <c r="C17" s="495"/>
      <c r="D17" s="92"/>
      <c r="E17" s="92"/>
      <c r="F17" s="126"/>
      <c r="G17" s="760"/>
      <c r="H17" s="747"/>
      <c r="I17" s="733"/>
      <c r="J17" s="759"/>
      <c r="K17" s="92"/>
      <c r="L17" s="92"/>
      <c r="M17" s="92"/>
      <c r="N17" s="92"/>
      <c r="O17" s="760"/>
      <c r="P17" s="747"/>
      <c r="Q17" s="733"/>
      <c r="R17" s="759"/>
      <c r="S17" s="92"/>
      <c r="T17" s="92"/>
      <c r="U17" s="92"/>
      <c r="V17" s="92"/>
      <c r="W17" s="760"/>
      <c r="X17" s="747"/>
      <c r="Y17" s="733"/>
      <c r="Z17" s="734"/>
      <c r="AA17" s="93"/>
      <c r="AB17" s="92"/>
      <c r="AC17" s="92"/>
      <c r="AD17" s="492"/>
      <c r="AE17" s="747"/>
      <c r="AF17" s="747"/>
    </row>
    <row r="18" spans="1:32" ht="25.5" customHeight="1">
      <c r="A18" s="665" t="str">
        <f>'順位記入用'!B31</f>
        <v>牧野</v>
      </c>
      <c r="B18" s="666"/>
      <c r="C18" s="666"/>
      <c r="D18" s="667"/>
      <c r="E18" s="665" t="str">
        <f>'順位記入用'!G34</f>
        <v>枚方</v>
      </c>
      <c r="F18" s="666"/>
      <c r="G18" s="666"/>
      <c r="H18" s="667"/>
      <c r="I18" s="665" t="str">
        <f>'順位記入用'!G32</f>
        <v>枚方津田</v>
      </c>
      <c r="J18" s="666"/>
      <c r="K18" s="666"/>
      <c r="L18" s="667"/>
      <c r="M18" s="665" t="str">
        <f>'順位記入用'!B34</f>
        <v>長尾</v>
      </c>
      <c r="N18" s="666"/>
      <c r="O18" s="666"/>
      <c r="P18" s="667"/>
      <c r="Q18" s="665" t="str">
        <f>'順位記入用'!B33</f>
        <v>香里丘</v>
      </c>
      <c r="R18" s="666"/>
      <c r="S18" s="666"/>
      <c r="T18" s="667"/>
      <c r="U18" s="665" t="str">
        <f>'順位記入用'!G31</f>
        <v>寝屋川</v>
      </c>
      <c r="V18" s="666"/>
      <c r="W18" s="666"/>
      <c r="X18" s="667"/>
      <c r="Y18" s="665" t="str">
        <f>'順位記入用'!G33</f>
        <v>芦間</v>
      </c>
      <c r="Z18" s="666"/>
      <c r="AA18" s="666"/>
      <c r="AB18" s="667"/>
      <c r="AC18" s="665" t="str">
        <f>'順位記入用'!B32</f>
        <v>市岡</v>
      </c>
      <c r="AD18" s="666"/>
      <c r="AE18" s="666"/>
      <c r="AF18" s="667"/>
    </row>
    <row r="19" spans="3:31" ht="25.5" customHeight="1">
      <c r="C19" s="665" t="s">
        <v>21</v>
      </c>
      <c r="D19" s="666"/>
      <c r="E19" s="680"/>
      <c r="F19" s="680"/>
      <c r="G19" s="799">
        <v>40</v>
      </c>
      <c r="H19" s="748"/>
      <c r="I19" s="771">
        <v>64</v>
      </c>
      <c r="J19" s="791"/>
      <c r="K19" s="680" t="s">
        <v>4</v>
      </c>
      <c r="L19" s="680"/>
      <c r="M19" s="680"/>
      <c r="N19" s="792"/>
      <c r="P19" s="724"/>
      <c r="Q19" s="725"/>
      <c r="R19" s="20"/>
      <c r="S19" s="665" t="s">
        <v>7</v>
      </c>
      <c r="T19" s="666"/>
      <c r="U19" s="666"/>
      <c r="V19" s="667"/>
      <c r="W19" s="802">
        <v>57</v>
      </c>
      <c r="X19" s="802"/>
      <c r="Y19" s="771">
        <v>61</v>
      </c>
      <c r="Z19" s="791"/>
      <c r="AA19" s="665" t="s">
        <v>182</v>
      </c>
      <c r="AB19" s="666"/>
      <c r="AC19" s="666"/>
      <c r="AD19" s="667"/>
      <c r="AE19" s="20"/>
    </row>
    <row r="20" spans="5:30" ht="15" customHeight="1">
      <c r="E20" s="123"/>
      <c r="F20" s="20"/>
      <c r="G20" s="18"/>
      <c r="H20" s="677" t="s">
        <v>537</v>
      </c>
      <c r="I20" s="677"/>
      <c r="J20" s="18"/>
      <c r="K20" s="20"/>
      <c r="L20" s="490"/>
      <c r="M20" s="20"/>
      <c r="N20" s="20" t="s">
        <v>46</v>
      </c>
      <c r="O20" s="92"/>
      <c r="P20" s="92"/>
      <c r="Q20" s="213"/>
      <c r="S20" s="18"/>
      <c r="T20" s="18"/>
      <c r="U20" s="124"/>
      <c r="V20" s="18"/>
      <c r="W20" s="18"/>
      <c r="X20" s="677" t="s">
        <v>539</v>
      </c>
      <c r="Y20" s="677"/>
      <c r="Z20" s="18"/>
      <c r="AA20" s="20"/>
      <c r="AB20" s="490"/>
      <c r="AC20" s="20"/>
      <c r="AD20" s="18"/>
    </row>
    <row r="21" spans="5:30" ht="15" customHeight="1" thickBot="1">
      <c r="E21" s="93"/>
      <c r="F21" s="92"/>
      <c r="G21" s="92"/>
      <c r="H21" s="92"/>
      <c r="I21" s="92"/>
      <c r="J21" s="92"/>
      <c r="K21" s="496"/>
      <c r="L21" s="498"/>
      <c r="M21" s="92"/>
      <c r="N21" s="18"/>
      <c r="O21" s="691"/>
      <c r="P21" s="692"/>
      <c r="Q21" s="692"/>
      <c r="R21" s="693"/>
      <c r="S21" s="92"/>
      <c r="T21" s="92"/>
      <c r="U21" s="93"/>
      <c r="V21" s="92"/>
      <c r="W21" s="92"/>
      <c r="X21" s="92"/>
      <c r="Y21" s="92"/>
      <c r="Z21" s="92"/>
      <c r="AA21" s="496"/>
      <c r="AB21" s="498"/>
      <c r="AC21" s="18"/>
      <c r="AD21" s="18"/>
    </row>
    <row r="22" spans="7:27" ht="25.5" customHeight="1" thickBot="1">
      <c r="G22" s="665" t="s">
        <v>4</v>
      </c>
      <c r="H22" s="666"/>
      <c r="I22" s="680"/>
      <c r="J22" s="681"/>
      <c r="K22" s="125"/>
      <c r="L22" s="697" t="s">
        <v>21</v>
      </c>
      <c r="M22" s="666"/>
      <c r="N22" s="666"/>
      <c r="O22" s="667"/>
      <c r="P22" s="24"/>
      <c r="Q22" s="94"/>
      <c r="R22" s="665" t="s">
        <v>7</v>
      </c>
      <c r="S22" s="666"/>
      <c r="T22" s="666"/>
      <c r="U22" s="698"/>
      <c r="W22" s="665" t="s">
        <v>182</v>
      </c>
      <c r="X22" s="666"/>
      <c r="Y22" s="680"/>
      <c r="Z22" s="681"/>
      <c r="AA22" s="18"/>
    </row>
    <row r="23" spans="7:26" ht="15" customHeight="1">
      <c r="G23" s="677"/>
      <c r="H23" s="655"/>
      <c r="I23" s="753"/>
      <c r="J23" s="753"/>
      <c r="K23" s="18"/>
      <c r="L23" s="18"/>
      <c r="M23" s="18"/>
      <c r="N23" s="18"/>
      <c r="O23" s="197"/>
      <c r="P23" s="197"/>
      <c r="Q23" s="197"/>
      <c r="R23" s="197"/>
      <c r="S23" s="18"/>
      <c r="T23" s="18"/>
      <c r="U23" s="18"/>
      <c r="V23" s="18"/>
      <c r="W23" s="18"/>
      <c r="X23" s="491"/>
      <c r="Y23" s="753"/>
      <c r="Z23" s="753"/>
    </row>
    <row r="24" spans="8:26" ht="15" customHeight="1">
      <c r="H24" s="491"/>
      <c r="I24" s="695"/>
      <c r="J24" s="695"/>
      <c r="K24" s="92"/>
      <c r="L24" s="92"/>
      <c r="M24" s="92"/>
      <c r="N24" s="92"/>
      <c r="O24" s="196"/>
      <c r="P24" s="196"/>
      <c r="Q24" s="196"/>
      <c r="R24" s="196"/>
      <c r="S24" s="92"/>
      <c r="T24" s="92"/>
      <c r="U24" s="92"/>
      <c r="V24" s="92"/>
      <c r="W24" s="695"/>
      <c r="X24" s="738"/>
      <c r="Y24" s="18"/>
      <c r="Z24" s="18"/>
    </row>
    <row r="25" spans="16:24" ht="15" customHeight="1">
      <c r="P25" s="18"/>
      <c r="Q25" s="123"/>
      <c r="R25" s="20"/>
      <c r="S25" s="18"/>
      <c r="T25" s="18"/>
      <c r="U25" s="18"/>
      <c r="V25" s="18"/>
      <c r="W25" s="18"/>
      <c r="X25" s="18"/>
    </row>
    <row r="26" spans="16:24" ht="15" customHeight="1">
      <c r="P26" s="18"/>
      <c r="Q26" s="93"/>
      <c r="R26" s="92"/>
      <c r="S26" s="18"/>
      <c r="T26" s="18"/>
      <c r="U26" s="18"/>
      <c r="V26" s="18"/>
      <c r="W26" s="18"/>
      <c r="X26" s="18"/>
    </row>
    <row r="27" spans="11:18" ht="25.5" customHeight="1">
      <c r="K27" s="11" t="s">
        <v>47</v>
      </c>
      <c r="O27" s="724"/>
      <c r="P27" s="758"/>
      <c r="Q27" s="758"/>
      <c r="R27" s="725"/>
    </row>
    <row r="28" ht="14.25" customHeight="1"/>
    <row r="29" ht="29.25" customHeight="1">
      <c r="B29" s="1" t="s">
        <v>278</v>
      </c>
    </row>
    <row r="30" spans="2:30" ht="22.5" customHeight="1">
      <c r="B30" s="819" t="s">
        <v>502</v>
      </c>
      <c r="C30" s="820"/>
      <c r="D30" s="820"/>
      <c r="E30" s="820"/>
      <c r="F30" s="821"/>
      <c r="H30" s="729" t="s">
        <v>506</v>
      </c>
      <c r="I30" s="730"/>
      <c r="J30" s="730"/>
      <c r="K30" s="730"/>
      <c r="L30" s="731"/>
      <c r="T30" s="9" t="s">
        <v>23</v>
      </c>
      <c r="U30" s="22"/>
      <c r="V30" s="22"/>
      <c r="W30" s="682" t="s">
        <v>199</v>
      </c>
      <c r="X30" s="682"/>
      <c r="Y30" s="682"/>
      <c r="Z30" s="682"/>
      <c r="AA30" s="682"/>
      <c r="AB30" s="682"/>
      <c r="AC30" s="682"/>
      <c r="AD30" s="9" t="s">
        <v>24</v>
      </c>
    </row>
    <row r="31" ht="9" customHeight="1" thickBot="1"/>
    <row r="32" spans="2:31" ht="22.5" customHeight="1">
      <c r="B32" s="732"/>
      <c r="C32" s="649"/>
      <c r="D32" s="649"/>
      <c r="E32" s="649"/>
      <c r="F32" s="732" t="s">
        <v>25</v>
      </c>
      <c r="G32" s="649"/>
      <c r="H32" s="649"/>
      <c r="I32" s="649"/>
      <c r="J32" s="649"/>
      <c r="K32" s="649"/>
      <c r="L32" s="649"/>
      <c r="M32" s="649"/>
      <c r="N32" s="649"/>
      <c r="O32" s="653"/>
      <c r="P32" s="732" t="s">
        <v>26</v>
      </c>
      <c r="Q32" s="649"/>
      <c r="R32" s="653"/>
      <c r="S32" s="732" t="s">
        <v>27</v>
      </c>
      <c r="T32" s="649"/>
      <c r="U32" s="649"/>
      <c r="V32" s="649"/>
      <c r="W32" s="649"/>
      <c r="X32" s="649"/>
      <c r="Y32" s="649"/>
      <c r="Z32" s="649"/>
      <c r="AA32" s="649"/>
      <c r="AB32" s="653"/>
      <c r="AC32" s="649" t="s">
        <v>26</v>
      </c>
      <c r="AD32" s="649"/>
      <c r="AE32" s="653"/>
    </row>
    <row r="33" spans="1:31" ht="21.75" customHeight="1">
      <c r="A33" s="655" t="s">
        <v>495</v>
      </c>
      <c r="B33" s="752">
        <v>0.375</v>
      </c>
      <c r="C33" s="719"/>
      <c r="D33" s="719"/>
      <c r="E33" s="735"/>
      <c r="F33" s="776" t="str">
        <f>A18</f>
        <v>牧野</v>
      </c>
      <c r="G33" s="736"/>
      <c r="H33" s="736"/>
      <c r="I33" s="736"/>
      <c r="J33" s="736" t="s">
        <v>579</v>
      </c>
      <c r="K33" s="736"/>
      <c r="L33" s="736" t="str">
        <f>E18</f>
        <v>枚方</v>
      </c>
      <c r="M33" s="736"/>
      <c r="N33" s="736"/>
      <c r="O33" s="781"/>
      <c r="P33" s="703" t="str">
        <f>F37</f>
        <v>香里丘</v>
      </c>
      <c r="Q33" s="704"/>
      <c r="R33" s="705"/>
      <c r="S33" s="776" t="str">
        <f>I18</f>
        <v>枚方津田</v>
      </c>
      <c r="T33" s="736"/>
      <c r="U33" s="736"/>
      <c r="V33" s="736"/>
      <c r="W33" s="736" t="s">
        <v>580</v>
      </c>
      <c r="X33" s="736"/>
      <c r="Y33" s="736" t="str">
        <f>M18</f>
        <v>長尾</v>
      </c>
      <c r="Z33" s="736"/>
      <c r="AA33" s="736"/>
      <c r="AB33" s="781"/>
      <c r="AC33" s="703" t="str">
        <f>S37</f>
        <v>芦間</v>
      </c>
      <c r="AD33" s="704"/>
      <c r="AE33" s="705"/>
    </row>
    <row r="34" spans="1:31" ht="21.75" customHeight="1">
      <c r="A34" s="655"/>
      <c r="B34" s="726" t="s">
        <v>166</v>
      </c>
      <c r="C34" s="727"/>
      <c r="D34" s="727"/>
      <c r="E34" s="728"/>
      <c r="F34" s="777"/>
      <c r="G34" s="778"/>
      <c r="H34" s="778"/>
      <c r="I34" s="778"/>
      <c r="J34" s="431"/>
      <c r="K34" s="431"/>
      <c r="L34" s="778"/>
      <c r="M34" s="778"/>
      <c r="N34" s="778"/>
      <c r="O34" s="787"/>
      <c r="P34" s="685" t="str">
        <f>L37</f>
        <v>寝屋川</v>
      </c>
      <c r="Q34" s="686"/>
      <c r="R34" s="687"/>
      <c r="S34" s="777"/>
      <c r="T34" s="778"/>
      <c r="U34" s="778"/>
      <c r="V34" s="778"/>
      <c r="W34" s="431"/>
      <c r="X34" s="431"/>
      <c r="Y34" s="778"/>
      <c r="Z34" s="778"/>
      <c r="AA34" s="778"/>
      <c r="AB34" s="787"/>
      <c r="AC34" s="685" t="str">
        <f>Y37</f>
        <v>市岡</v>
      </c>
      <c r="AD34" s="686"/>
      <c r="AE34" s="687"/>
    </row>
    <row r="35" spans="1:31" ht="21.75" customHeight="1">
      <c r="A35" s="655" t="s">
        <v>496</v>
      </c>
      <c r="B35" s="752">
        <v>0.4375</v>
      </c>
      <c r="C35" s="719"/>
      <c r="D35" s="719"/>
      <c r="E35" s="735"/>
      <c r="F35" s="782" t="str">
        <f>'予選記入用'!C43</f>
        <v>皐が丘</v>
      </c>
      <c r="G35" s="719"/>
      <c r="H35" s="719"/>
      <c r="I35" s="719"/>
      <c r="J35" s="783" t="s">
        <v>585</v>
      </c>
      <c r="K35" s="719"/>
      <c r="L35" s="719" t="str">
        <f>'予選記入用'!R44</f>
        <v>茨田</v>
      </c>
      <c r="M35" s="719"/>
      <c r="N35" s="719"/>
      <c r="O35" s="735"/>
      <c r="P35" s="703" t="str">
        <f>F33</f>
        <v>牧野</v>
      </c>
      <c r="Q35" s="704"/>
      <c r="R35" s="705"/>
      <c r="S35" s="782" t="str">
        <f>'予選記入用'!H43</f>
        <v>守口東</v>
      </c>
      <c r="T35" s="719"/>
      <c r="U35" s="719"/>
      <c r="V35" s="719"/>
      <c r="W35" s="719" t="s">
        <v>581</v>
      </c>
      <c r="X35" s="719"/>
      <c r="Y35" s="719" t="str">
        <f>'予選記入用'!M43</f>
        <v>門真なみはや</v>
      </c>
      <c r="Z35" s="719"/>
      <c r="AA35" s="719"/>
      <c r="AB35" s="735"/>
      <c r="AC35" s="703" t="str">
        <f>S33</f>
        <v>枚方津田</v>
      </c>
      <c r="AD35" s="704"/>
      <c r="AE35" s="705"/>
    </row>
    <row r="36" spans="1:31" ht="21.75" customHeight="1">
      <c r="A36" s="655"/>
      <c r="B36" s="726" t="s">
        <v>166</v>
      </c>
      <c r="C36" s="727"/>
      <c r="D36" s="727"/>
      <c r="E36" s="728"/>
      <c r="F36" s="773"/>
      <c r="G36" s="774"/>
      <c r="H36" s="774"/>
      <c r="I36" s="774"/>
      <c r="J36" s="85"/>
      <c r="K36" s="85"/>
      <c r="L36" s="774"/>
      <c r="M36" s="774"/>
      <c r="N36" s="774"/>
      <c r="O36" s="803"/>
      <c r="P36" s="685" t="str">
        <f>L33</f>
        <v>枚方</v>
      </c>
      <c r="Q36" s="686"/>
      <c r="R36" s="687"/>
      <c r="S36" s="773"/>
      <c r="T36" s="774"/>
      <c r="U36" s="774"/>
      <c r="V36" s="774"/>
      <c r="W36" s="85"/>
      <c r="X36" s="85"/>
      <c r="Y36" s="774"/>
      <c r="Z36" s="774"/>
      <c r="AA36" s="774"/>
      <c r="AB36" s="803"/>
      <c r="AC36" s="685" t="str">
        <f>Y33</f>
        <v>長尾</v>
      </c>
      <c r="AD36" s="686"/>
      <c r="AE36" s="687"/>
    </row>
    <row r="37" spans="1:31" ht="21.75" customHeight="1">
      <c r="A37" s="655" t="s">
        <v>497</v>
      </c>
      <c r="B37" s="752">
        <v>0.47222222222222227</v>
      </c>
      <c r="C37" s="719"/>
      <c r="D37" s="719"/>
      <c r="E37" s="735"/>
      <c r="F37" s="776" t="str">
        <f>Q18</f>
        <v>香里丘</v>
      </c>
      <c r="G37" s="736"/>
      <c r="H37" s="736"/>
      <c r="I37" s="736"/>
      <c r="J37" s="736" t="s">
        <v>586</v>
      </c>
      <c r="K37" s="736"/>
      <c r="L37" s="736" t="str">
        <f>U18</f>
        <v>寝屋川</v>
      </c>
      <c r="M37" s="736"/>
      <c r="N37" s="736"/>
      <c r="O37" s="781"/>
      <c r="P37" s="714" t="str">
        <f>F35</f>
        <v>皐が丘</v>
      </c>
      <c r="Q37" s="715"/>
      <c r="R37" s="716"/>
      <c r="S37" s="776" t="str">
        <f>Y18</f>
        <v>芦間</v>
      </c>
      <c r="T37" s="736"/>
      <c r="U37" s="736"/>
      <c r="V37" s="736"/>
      <c r="W37" s="736" t="s">
        <v>582</v>
      </c>
      <c r="X37" s="736"/>
      <c r="Y37" s="736" t="str">
        <f>AC18</f>
        <v>市岡</v>
      </c>
      <c r="Z37" s="736"/>
      <c r="AA37" s="736"/>
      <c r="AB37" s="781"/>
      <c r="AC37" s="714" t="str">
        <f>S35</f>
        <v>守口東</v>
      </c>
      <c r="AD37" s="715"/>
      <c r="AE37" s="716"/>
    </row>
    <row r="38" spans="1:31" ht="21.75" customHeight="1">
      <c r="A38" s="655"/>
      <c r="B38" s="726" t="s">
        <v>166</v>
      </c>
      <c r="C38" s="727"/>
      <c r="D38" s="727"/>
      <c r="E38" s="728"/>
      <c r="F38" s="777"/>
      <c r="G38" s="778"/>
      <c r="H38" s="778"/>
      <c r="I38" s="778"/>
      <c r="J38" s="431"/>
      <c r="K38" s="431"/>
      <c r="L38" s="778"/>
      <c r="M38" s="778"/>
      <c r="N38" s="778"/>
      <c r="O38" s="787"/>
      <c r="P38" s="739" t="str">
        <f>L35</f>
        <v>茨田</v>
      </c>
      <c r="Q38" s="740"/>
      <c r="R38" s="741"/>
      <c r="S38" s="777"/>
      <c r="T38" s="778"/>
      <c r="U38" s="778"/>
      <c r="V38" s="778"/>
      <c r="W38" s="431"/>
      <c r="X38" s="431"/>
      <c r="Y38" s="778"/>
      <c r="Z38" s="778"/>
      <c r="AA38" s="778"/>
      <c r="AB38" s="787"/>
      <c r="AC38" s="688" t="str">
        <f>F41</f>
        <v>枚方なぎさ</v>
      </c>
      <c r="AD38" s="689"/>
      <c r="AE38" s="690"/>
    </row>
    <row r="39" spans="1:31" ht="21.75" customHeight="1">
      <c r="A39" s="655" t="s">
        <v>498</v>
      </c>
      <c r="B39" s="752">
        <v>0.5347222222222222</v>
      </c>
      <c r="C39" s="719"/>
      <c r="D39" s="719"/>
      <c r="E39" s="735"/>
      <c r="F39" s="776" t="str">
        <f>C14</f>
        <v>牧野</v>
      </c>
      <c r="G39" s="736"/>
      <c r="H39" s="736"/>
      <c r="I39" s="736"/>
      <c r="J39" s="736" t="s">
        <v>587</v>
      </c>
      <c r="K39" s="736"/>
      <c r="L39" s="736" t="str">
        <f>K14</f>
        <v>枚方津田</v>
      </c>
      <c r="M39" s="736"/>
      <c r="N39" s="736"/>
      <c r="O39" s="781"/>
      <c r="P39" s="822" t="str">
        <f>Y35</f>
        <v>門真なみはや</v>
      </c>
      <c r="Q39" s="823"/>
      <c r="R39" s="824"/>
      <c r="S39" s="776" t="str">
        <f>C19</f>
        <v>枚方</v>
      </c>
      <c r="T39" s="736"/>
      <c r="U39" s="736"/>
      <c r="V39" s="736"/>
      <c r="W39" s="736" t="s">
        <v>583</v>
      </c>
      <c r="X39" s="736"/>
      <c r="Y39" s="736" t="str">
        <f>K19</f>
        <v>長尾</v>
      </c>
      <c r="Z39" s="736"/>
      <c r="AA39" s="736"/>
      <c r="AB39" s="781"/>
      <c r="AC39" s="703" t="str">
        <f>S43</f>
        <v>寝屋川</v>
      </c>
      <c r="AD39" s="704"/>
      <c r="AE39" s="705"/>
    </row>
    <row r="40" spans="1:31" ht="21.75" customHeight="1">
      <c r="A40" s="655"/>
      <c r="B40" s="726" t="s">
        <v>166</v>
      </c>
      <c r="C40" s="727"/>
      <c r="D40" s="727"/>
      <c r="E40" s="728"/>
      <c r="F40" s="777"/>
      <c r="G40" s="778"/>
      <c r="H40" s="778"/>
      <c r="I40" s="778"/>
      <c r="J40" s="431"/>
      <c r="K40" s="431"/>
      <c r="L40" s="778"/>
      <c r="M40" s="778"/>
      <c r="N40" s="778"/>
      <c r="O40" s="787"/>
      <c r="P40" s="825"/>
      <c r="Q40" s="826"/>
      <c r="R40" s="827"/>
      <c r="S40" s="777"/>
      <c r="T40" s="778"/>
      <c r="U40" s="778"/>
      <c r="V40" s="778"/>
      <c r="W40" s="431"/>
      <c r="X40" s="431"/>
      <c r="Y40" s="778"/>
      <c r="Z40" s="778"/>
      <c r="AA40" s="778"/>
      <c r="AB40" s="787"/>
      <c r="AC40" s="685" t="str">
        <f>Y43</f>
        <v>芦間</v>
      </c>
      <c r="AD40" s="686"/>
      <c r="AE40" s="687"/>
    </row>
    <row r="41" spans="1:31" ht="21.75" customHeight="1">
      <c r="A41" s="655" t="s">
        <v>499</v>
      </c>
      <c r="B41" s="752">
        <v>0.5972222222222222</v>
      </c>
      <c r="C41" s="719"/>
      <c r="D41" s="719"/>
      <c r="E41" s="735"/>
      <c r="F41" s="782" t="str">
        <f>'予選記入用'!R43</f>
        <v>枚方なぎさ</v>
      </c>
      <c r="G41" s="719"/>
      <c r="H41" s="719"/>
      <c r="I41" s="719"/>
      <c r="J41" s="719" t="s">
        <v>588</v>
      </c>
      <c r="K41" s="719"/>
      <c r="L41" s="719" t="str">
        <f>'予選記入用'!C43</f>
        <v>皐が丘</v>
      </c>
      <c r="M41" s="719"/>
      <c r="N41" s="719"/>
      <c r="O41" s="735"/>
      <c r="P41" s="703" t="str">
        <f>F39</f>
        <v>牧野</v>
      </c>
      <c r="Q41" s="704"/>
      <c r="R41" s="705"/>
      <c r="S41" s="782" t="str">
        <f>'予選記入用'!R44</f>
        <v>茨田</v>
      </c>
      <c r="T41" s="719"/>
      <c r="U41" s="719"/>
      <c r="V41" s="719"/>
      <c r="W41" s="719" t="s">
        <v>584</v>
      </c>
      <c r="X41" s="719"/>
      <c r="Y41" s="719" t="str">
        <f>'予選記入用'!H43</f>
        <v>守口東</v>
      </c>
      <c r="Z41" s="719"/>
      <c r="AA41" s="719"/>
      <c r="AB41" s="735"/>
      <c r="AC41" s="703" t="str">
        <f>S39</f>
        <v>枚方</v>
      </c>
      <c r="AD41" s="704"/>
      <c r="AE41" s="705"/>
    </row>
    <row r="42" spans="1:31" ht="21.75" customHeight="1">
      <c r="A42" s="655"/>
      <c r="B42" s="726" t="s">
        <v>166</v>
      </c>
      <c r="C42" s="727"/>
      <c r="D42" s="727"/>
      <c r="E42" s="728"/>
      <c r="F42" s="773"/>
      <c r="G42" s="774"/>
      <c r="H42" s="774"/>
      <c r="I42" s="774"/>
      <c r="J42" s="19"/>
      <c r="K42" s="19"/>
      <c r="L42" s="774"/>
      <c r="M42" s="774"/>
      <c r="N42" s="774"/>
      <c r="O42" s="803"/>
      <c r="P42" s="685" t="str">
        <f>L39</f>
        <v>枚方津田</v>
      </c>
      <c r="Q42" s="686"/>
      <c r="R42" s="687"/>
      <c r="S42" s="773"/>
      <c r="T42" s="774"/>
      <c r="U42" s="774"/>
      <c r="V42" s="774"/>
      <c r="W42" s="19"/>
      <c r="X42" s="19"/>
      <c r="Y42" s="774"/>
      <c r="Z42" s="774"/>
      <c r="AA42" s="774"/>
      <c r="AB42" s="803"/>
      <c r="AC42" s="685" t="str">
        <f>Y39</f>
        <v>長尾</v>
      </c>
      <c r="AD42" s="686"/>
      <c r="AE42" s="687"/>
    </row>
    <row r="43" spans="1:31" ht="21.75" customHeight="1">
      <c r="A43" s="655" t="s">
        <v>500</v>
      </c>
      <c r="B43" s="752">
        <v>0.6319444444444444</v>
      </c>
      <c r="C43" s="719"/>
      <c r="D43" s="719"/>
      <c r="E43" s="735"/>
      <c r="F43" s="776" t="str">
        <f>S14</f>
        <v>香里丘</v>
      </c>
      <c r="G43" s="736"/>
      <c r="H43" s="736"/>
      <c r="I43" s="736"/>
      <c r="J43" s="736" t="s">
        <v>589</v>
      </c>
      <c r="K43" s="736"/>
      <c r="L43" s="736" t="str">
        <f>AA14</f>
        <v>市岡</v>
      </c>
      <c r="M43" s="736"/>
      <c r="N43" s="736"/>
      <c r="O43" s="781"/>
      <c r="P43" s="804" t="str">
        <f>F41</f>
        <v>枚方なぎさ</v>
      </c>
      <c r="Q43" s="805"/>
      <c r="R43" s="806"/>
      <c r="S43" s="776" t="str">
        <f>S19</f>
        <v>寝屋川</v>
      </c>
      <c r="T43" s="736"/>
      <c r="U43" s="736"/>
      <c r="V43" s="736"/>
      <c r="W43" s="736" t="s">
        <v>590</v>
      </c>
      <c r="X43" s="736"/>
      <c r="Y43" s="736" t="str">
        <f>AA19</f>
        <v>芦間</v>
      </c>
      <c r="Z43" s="736"/>
      <c r="AA43" s="736"/>
      <c r="AB43" s="781"/>
      <c r="AC43" s="714" t="str">
        <f>S41</f>
        <v>茨田</v>
      </c>
      <c r="AD43" s="715"/>
      <c r="AE43" s="716"/>
    </row>
    <row r="44" spans="1:31" ht="21.75" customHeight="1">
      <c r="A44" s="655"/>
      <c r="B44" s="726" t="s">
        <v>166</v>
      </c>
      <c r="C44" s="727"/>
      <c r="D44" s="727"/>
      <c r="E44" s="728"/>
      <c r="F44" s="777"/>
      <c r="G44" s="778"/>
      <c r="H44" s="778"/>
      <c r="I44" s="778"/>
      <c r="J44" s="420"/>
      <c r="K44" s="420"/>
      <c r="L44" s="778"/>
      <c r="M44" s="778"/>
      <c r="N44" s="778"/>
      <c r="O44" s="787"/>
      <c r="P44" s="739" t="str">
        <f>L41</f>
        <v>皐が丘</v>
      </c>
      <c r="Q44" s="740"/>
      <c r="R44" s="741"/>
      <c r="S44" s="777"/>
      <c r="T44" s="778"/>
      <c r="U44" s="778"/>
      <c r="V44" s="778"/>
      <c r="W44" s="420"/>
      <c r="X44" s="420"/>
      <c r="Y44" s="778"/>
      <c r="Z44" s="778"/>
      <c r="AA44" s="778"/>
      <c r="AB44" s="787"/>
      <c r="AC44" s="739" t="str">
        <f>Y41</f>
        <v>守口東</v>
      </c>
      <c r="AD44" s="740"/>
      <c r="AE44" s="741"/>
    </row>
    <row r="45" spans="1:31" ht="21.75" customHeight="1">
      <c r="A45" s="655" t="s">
        <v>501</v>
      </c>
      <c r="B45" s="752">
        <v>0.6944444444444445</v>
      </c>
      <c r="C45" s="719"/>
      <c r="D45" s="719"/>
      <c r="E45" s="735"/>
      <c r="F45" s="782" t="str">
        <f>'予選記入用'!M43</f>
        <v>門真なみはや</v>
      </c>
      <c r="G45" s="719"/>
      <c r="H45" s="719"/>
      <c r="I45" s="719"/>
      <c r="J45" s="783" t="s">
        <v>591</v>
      </c>
      <c r="K45" s="719"/>
      <c r="L45" s="719" t="str">
        <f>'予選記入用'!R43</f>
        <v>枚方なぎさ</v>
      </c>
      <c r="M45" s="719"/>
      <c r="N45" s="719"/>
      <c r="O45" s="735"/>
      <c r="P45" s="703" t="str">
        <f>F43</f>
        <v>香里丘</v>
      </c>
      <c r="Q45" s="704"/>
      <c r="R45" s="705"/>
      <c r="S45" s="708"/>
      <c r="T45" s="709"/>
      <c r="U45" s="709"/>
      <c r="V45" s="709"/>
      <c r="W45" s="709"/>
      <c r="X45" s="709"/>
      <c r="Y45" s="709"/>
      <c r="Z45" s="709"/>
      <c r="AA45" s="709"/>
      <c r="AB45" s="710"/>
      <c r="AC45" s="708"/>
      <c r="AD45" s="709"/>
      <c r="AE45" s="710"/>
    </row>
    <row r="46" spans="1:31" ht="21.75" customHeight="1" thickBot="1">
      <c r="A46" s="655"/>
      <c r="B46" s="668" t="s">
        <v>166</v>
      </c>
      <c r="C46" s="669"/>
      <c r="D46" s="669"/>
      <c r="E46" s="670"/>
      <c r="F46" s="784"/>
      <c r="G46" s="785"/>
      <c r="H46" s="785"/>
      <c r="I46" s="785"/>
      <c r="J46" s="86"/>
      <c r="K46" s="86"/>
      <c r="L46" s="785"/>
      <c r="M46" s="785"/>
      <c r="N46" s="785"/>
      <c r="O46" s="786"/>
      <c r="P46" s="775" t="str">
        <f>L43</f>
        <v>市岡</v>
      </c>
      <c r="Q46" s="676"/>
      <c r="R46" s="737"/>
      <c r="S46" s="711"/>
      <c r="T46" s="712"/>
      <c r="U46" s="712"/>
      <c r="V46" s="712"/>
      <c r="W46" s="712"/>
      <c r="X46" s="712"/>
      <c r="Y46" s="712"/>
      <c r="Z46" s="712"/>
      <c r="AA46" s="712"/>
      <c r="AB46" s="713"/>
      <c r="AC46" s="711"/>
      <c r="AD46" s="712"/>
      <c r="AE46" s="713"/>
    </row>
    <row r="47" spans="2:31" ht="12.75" customHeight="1">
      <c r="B47" s="81"/>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row>
    <row r="48" spans="2:31" ht="22.5" customHeight="1" thickBot="1">
      <c r="B48" s="10"/>
      <c r="C48" s="12" t="s">
        <v>56</v>
      </c>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2:31" ht="26.25" customHeight="1">
      <c r="B49" s="19"/>
      <c r="C49" s="788" t="s">
        <v>49</v>
      </c>
      <c r="D49" s="717"/>
      <c r="E49" s="717"/>
      <c r="F49" s="717" t="str">
        <f>G10</f>
        <v>牧野</v>
      </c>
      <c r="G49" s="717"/>
      <c r="H49" s="717"/>
      <c r="I49" s="717"/>
      <c r="J49" s="717" t="s">
        <v>50</v>
      </c>
      <c r="K49" s="717"/>
      <c r="L49" s="717" t="str">
        <f>W10</f>
        <v>市岡</v>
      </c>
      <c r="M49" s="717"/>
      <c r="N49" s="717"/>
      <c r="O49" s="717"/>
      <c r="P49" s="717" t="s">
        <v>57</v>
      </c>
      <c r="Q49" s="717"/>
      <c r="R49" s="717"/>
      <c r="S49" s="717" t="str">
        <f>L10</f>
        <v>枚方津田</v>
      </c>
      <c r="T49" s="717"/>
      <c r="U49" s="717"/>
      <c r="V49" s="717"/>
      <c r="W49" s="717" t="s">
        <v>50</v>
      </c>
      <c r="X49" s="717"/>
      <c r="Y49" s="717" t="str">
        <f>R10</f>
        <v>香里丘</v>
      </c>
      <c r="Z49" s="717"/>
      <c r="AA49" s="717"/>
      <c r="AB49" s="718"/>
      <c r="AC49" s="12"/>
      <c r="AD49" s="12"/>
      <c r="AE49" s="12"/>
    </row>
    <row r="50" spans="2:31" ht="26.25" customHeight="1" thickBot="1">
      <c r="B50" s="19"/>
      <c r="C50" s="775" t="s">
        <v>58</v>
      </c>
      <c r="D50" s="676"/>
      <c r="E50" s="676"/>
      <c r="F50" s="676" t="str">
        <f>G22</f>
        <v>長尾</v>
      </c>
      <c r="G50" s="676"/>
      <c r="H50" s="676"/>
      <c r="I50" s="676"/>
      <c r="J50" s="676" t="s">
        <v>50</v>
      </c>
      <c r="K50" s="676"/>
      <c r="L50" s="676" t="str">
        <f>W22</f>
        <v>芦間</v>
      </c>
      <c r="M50" s="676"/>
      <c r="N50" s="676"/>
      <c r="O50" s="676"/>
      <c r="P50" s="676" t="s">
        <v>59</v>
      </c>
      <c r="Q50" s="676"/>
      <c r="R50" s="676"/>
      <c r="S50" s="676" t="str">
        <f>L22</f>
        <v>枚方</v>
      </c>
      <c r="T50" s="676"/>
      <c r="U50" s="676"/>
      <c r="V50" s="676"/>
      <c r="W50" s="676" t="s">
        <v>50</v>
      </c>
      <c r="X50" s="676"/>
      <c r="Y50" s="676" t="str">
        <f>R22</f>
        <v>寝屋川</v>
      </c>
      <c r="Z50" s="676"/>
      <c r="AA50" s="676"/>
      <c r="AB50" s="737"/>
      <c r="AC50" s="12"/>
      <c r="AD50" s="12"/>
      <c r="AE50" s="12"/>
    </row>
    <row r="51" spans="1:32" ht="20.25" customHeight="1">
      <c r="A51" s="419"/>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3"/>
      <c r="AD51" s="13"/>
      <c r="AE51" s="13"/>
      <c r="AF51" s="419"/>
    </row>
    <row r="52" ht="27.75" customHeight="1">
      <c r="B52" s="1" t="s">
        <v>277</v>
      </c>
    </row>
    <row r="53" ht="27.75" customHeight="1">
      <c r="B53" s="9" t="s">
        <v>438</v>
      </c>
    </row>
    <row r="54" ht="7.5" customHeight="1">
      <c r="B54" s="9"/>
    </row>
    <row r="55" spans="1:32" ht="25.5" customHeight="1">
      <c r="A55" s="19"/>
      <c r="B55" s="9"/>
      <c r="J55" s="11" t="s">
        <v>157</v>
      </c>
      <c r="N55" s="724"/>
      <c r="O55" s="758"/>
      <c r="P55" s="758"/>
      <c r="Q55" s="758"/>
      <c r="R55" s="758"/>
      <c r="S55" s="725"/>
      <c r="AF55" s="12"/>
    </row>
    <row r="56" spans="1:32" ht="15" customHeight="1">
      <c r="A56" s="19"/>
      <c r="P56" s="18"/>
      <c r="Q56" s="123"/>
      <c r="AF56" s="12"/>
    </row>
    <row r="57" spans="16:24" ht="15" customHeight="1">
      <c r="P57" s="18"/>
      <c r="Q57" s="93"/>
      <c r="R57" s="92"/>
      <c r="S57" s="92"/>
      <c r="T57" s="92"/>
      <c r="U57" s="92"/>
      <c r="V57" s="92"/>
      <c r="W57" s="92"/>
      <c r="X57" s="92"/>
    </row>
    <row r="58" spans="7:26" ht="15" customHeight="1">
      <c r="G58" s="18"/>
      <c r="H58" s="491"/>
      <c r="I58" s="723"/>
      <c r="J58" s="723"/>
      <c r="K58" s="20"/>
      <c r="L58" s="20"/>
      <c r="M58" s="20"/>
      <c r="N58" s="20"/>
      <c r="O58" s="20"/>
      <c r="P58" s="20"/>
      <c r="Q58" s="18"/>
      <c r="R58" s="18"/>
      <c r="S58" s="18"/>
      <c r="T58" s="18"/>
      <c r="U58" s="18"/>
      <c r="V58" s="18"/>
      <c r="W58" s="701"/>
      <c r="X58" s="702"/>
      <c r="Y58" s="18"/>
      <c r="Z58" s="18"/>
    </row>
    <row r="59" spans="7:26" ht="15" customHeight="1">
      <c r="G59" s="18"/>
      <c r="H59" s="491"/>
      <c r="I59" s="18"/>
      <c r="J59" s="18"/>
      <c r="K59" s="18"/>
      <c r="L59" s="18"/>
      <c r="M59" s="18"/>
      <c r="N59" s="18"/>
      <c r="O59" s="18"/>
      <c r="P59" s="18"/>
      <c r="Q59" s="18"/>
      <c r="R59" s="18"/>
      <c r="S59" s="18"/>
      <c r="T59" s="18"/>
      <c r="U59" s="18"/>
      <c r="V59" s="18"/>
      <c r="W59" s="18"/>
      <c r="X59" s="491"/>
      <c r="Y59" s="18"/>
      <c r="Z59" s="18"/>
    </row>
    <row r="60" spans="7:26" ht="15" customHeight="1" thickBot="1">
      <c r="G60" s="695"/>
      <c r="H60" s="738"/>
      <c r="I60" s="700"/>
      <c r="J60" s="700"/>
      <c r="K60" s="18"/>
      <c r="L60" s="18"/>
      <c r="M60" s="18"/>
      <c r="N60" s="18"/>
      <c r="O60" s="18"/>
      <c r="P60" s="18"/>
      <c r="Q60" s="18"/>
      <c r="R60" s="18"/>
      <c r="S60" s="18"/>
      <c r="T60" s="18"/>
      <c r="U60" s="18"/>
      <c r="V60" s="18"/>
      <c r="W60" s="695"/>
      <c r="X60" s="738"/>
      <c r="Y60" s="700"/>
      <c r="Z60" s="700"/>
    </row>
    <row r="61" spans="5:28" ht="25.5" customHeight="1" thickBot="1">
      <c r="E61" s="92"/>
      <c r="F61" s="215"/>
      <c r="G61" s="665" t="s">
        <v>93</v>
      </c>
      <c r="H61" s="666"/>
      <c r="I61" s="683"/>
      <c r="J61" s="684"/>
      <c r="K61" s="90"/>
      <c r="L61" s="772" t="s">
        <v>202</v>
      </c>
      <c r="M61" s="666"/>
      <c r="N61" s="666"/>
      <c r="O61" s="667"/>
      <c r="R61" s="665" t="s">
        <v>16</v>
      </c>
      <c r="S61" s="666"/>
      <c r="T61" s="666"/>
      <c r="U61" s="792"/>
      <c r="V61" s="124"/>
      <c r="W61" s="665" t="s">
        <v>9</v>
      </c>
      <c r="X61" s="666"/>
      <c r="Y61" s="683"/>
      <c r="Z61" s="684"/>
      <c r="AA61" s="496"/>
      <c r="AB61" s="496"/>
    </row>
    <row r="62" spans="4:30" ht="15" customHeight="1">
      <c r="D62" s="491"/>
      <c r="E62" s="82">
        <v>51</v>
      </c>
      <c r="F62" s="416"/>
      <c r="G62" s="20"/>
      <c r="H62" s="20"/>
      <c r="I62" s="20"/>
      <c r="J62" s="20"/>
      <c r="K62" s="769">
        <v>52</v>
      </c>
      <c r="L62" s="770"/>
      <c r="M62" s="20"/>
      <c r="N62" s="20"/>
      <c r="O62" s="779"/>
      <c r="P62" s="780"/>
      <c r="Q62" s="812"/>
      <c r="R62" s="813"/>
      <c r="S62" s="20"/>
      <c r="T62" s="490"/>
      <c r="U62" s="723">
        <v>52</v>
      </c>
      <c r="V62" s="723"/>
      <c r="W62" s="20"/>
      <c r="X62" s="20"/>
      <c r="Y62" s="20"/>
      <c r="Z62" s="20"/>
      <c r="AA62" s="706">
        <v>54</v>
      </c>
      <c r="AB62" s="707"/>
      <c r="AC62" s="18"/>
      <c r="AD62" s="18"/>
    </row>
    <row r="63" spans="4:30" ht="15" customHeight="1">
      <c r="D63" s="491"/>
      <c r="E63" s="18"/>
      <c r="F63" s="18"/>
      <c r="G63" s="18"/>
      <c r="H63" s="677" t="s">
        <v>534</v>
      </c>
      <c r="I63" s="677"/>
      <c r="J63" s="18"/>
      <c r="K63" s="18"/>
      <c r="L63" s="491"/>
      <c r="M63" s="18" t="s">
        <v>167</v>
      </c>
      <c r="N63" s="18"/>
      <c r="O63" s="89"/>
      <c r="P63" s="87"/>
      <c r="Q63" s="88"/>
      <c r="R63" s="89"/>
      <c r="S63" s="18"/>
      <c r="T63" s="491"/>
      <c r="U63" s="18"/>
      <c r="V63" s="18"/>
      <c r="W63" s="18"/>
      <c r="X63" s="677" t="s">
        <v>536</v>
      </c>
      <c r="Y63" s="677"/>
      <c r="Z63" s="18"/>
      <c r="AA63" s="18"/>
      <c r="AB63" s="491"/>
      <c r="AC63" s="18"/>
      <c r="AD63" s="18"/>
    </row>
    <row r="64" spans="3:30" ht="25.5" customHeight="1" thickBot="1">
      <c r="C64" s="695">
        <v>35</v>
      </c>
      <c r="D64" s="738"/>
      <c r="E64" s="818">
        <v>46</v>
      </c>
      <c r="F64" s="700"/>
      <c r="G64" s="18"/>
      <c r="H64" s="18"/>
      <c r="I64" s="18"/>
      <c r="J64" s="18"/>
      <c r="K64" s="700">
        <v>37</v>
      </c>
      <c r="L64" s="754"/>
      <c r="M64" s="695">
        <v>18</v>
      </c>
      <c r="N64" s="695"/>
      <c r="O64" s="19"/>
      <c r="P64" s="724"/>
      <c r="Q64" s="725"/>
      <c r="R64" s="19"/>
      <c r="S64" s="695">
        <v>44</v>
      </c>
      <c r="T64" s="738"/>
      <c r="U64" s="700">
        <v>57</v>
      </c>
      <c r="V64" s="700"/>
      <c r="W64" s="18"/>
      <c r="X64" s="18"/>
      <c r="Y64" s="18"/>
      <c r="Z64" s="18"/>
      <c r="AA64" s="677">
        <v>31</v>
      </c>
      <c r="AB64" s="655"/>
      <c r="AC64" s="700">
        <v>81</v>
      </c>
      <c r="AD64" s="700"/>
    </row>
    <row r="65" spans="2:31" ht="25.5" customHeight="1">
      <c r="B65" s="127"/>
      <c r="C65" s="665" t="s">
        <v>570</v>
      </c>
      <c r="D65" s="666"/>
      <c r="E65" s="683"/>
      <c r="F65" s="684"/>
      <c r="G65" s="90"/>
      <c r="J65" s="493"/>
      <c r="K65" s="683" t="s">
        <v>93</v>
      </c>
      <c r="L65" s="683"/>
      <c r="M65" s="683"/>
      <c r="N65" s="683"/>
      <c r="O65" s="214"/>
      <c r="P65" s="18"/>
      <c r="Q65" s="18"/>
      <c r="R65" s="18"/>
      <c r="S65" s="665" t="s">
        <v>16</v>
      </c>
      <c r="T65" s="666"/>
      <c r="U65" s="683"/>
      <c r="V65" s="684"/>
      <c r="AA65" s="665" t="s">
        <v>9</v>
      </c>
      <c r="AB65" s="666"/>
      <c r="AC65" s="683"/>
      <c r="AD65" s="683"/>
      <c r="AE65" s="494"/>
    </row>
    <row r="66" spans="2:31" ht="15" customHeight="1">
      <c r="B66" s="18"/>
      <c r="C66" s="123"/>
      <c r="D66" s="20"/>
      <c r="E66" s="20"/>
      <c r="F66" s="490"/>
      <c r="J66" s="491"/>
      <c r="K66" s="20"/>
      <c r="L66" s="20"/>
      <c r="M66" s="20"/>
      <c r="N66" s="20"/>
      <c r="O66" s="124"/>
      <c r="P66" s="18"/>
      <c r="Q66" s="18"/>
      <c r="R66" s="18"/>
      <c r="S66" s="123"/>
      <c r="T66" s="20"/>
      <c r="U66" s="20"/>
      <c r="V66" s="490"/>
      <c r="AA66" s="123"/>
      <c r="AB66" s="20"/>
      <c r="AC66" s="20"/>
      <c r="AD66" s="20"/>
      <c r="AE66" s="494"/>
    </row>
    <row r="67" spans="2:31" ht="15" customHeight="1">
      <c r="B67" s="18"/>
      <c r="C67" s="124"/>
      <c r="D67" s="677" t="s">
        <v>54</v>
      </c>
      <c r="E67" s="677"/>
      <c r="F67" s="491"/>
      <c r="J67" s="491"/>
      <c r="K67" s="18"/>
      <c r="L67" s="677" t="s">
        <v>55</v>
      </c>
      <c r="M67" s="677"/>
      <c r="N67" s="18"/>
      <c r="O67" s="124"/>
      <c r="P67" s="18"/>
      <c r="Q67" s="18"/>
      <c r="R67" s="18"/>
      <c r="S67" s="124"/>
      <c r="T67" s="677" t="s">
        <v>540</v>
      </c>
      <c r="U67" s="677"/>
      <c r="V67" s="491"/>
      <c r="AA67" s="124"/>
      <c r="AB67" s="677" t="s">
        <v>541</v>
      </c>
      <c r="AC67" s="677"/>
      <c r="AD67" s="491"/>
      <c r="AE67" s="18"/>
    </row>
    <row r="68" spans="2:31" ht="15" customHeight="1">
      <c r="B68" s="415"/>
      <c r="C68" s="124"/>
      <c r="D68" s="18"/>
      <c r="E68" s="92"/>
      <c r="F68" s="492"/>
      <c r="G68" s="747"/>
      <c r="H68" s="747"/>
      <c r="I68" s="733"/>
      <c r="J68" s="759"/>
      <c r="K68" s="92"/>
      <c r="L68" s="92"/>
      <c r="M68" s="92"/>
      <c r="N68" s="92"/>
      <c r="O68" s="760"/>
      <c r="P68" s="747"/>
      <c r="Q68" s="733"/>
      <c r="R68" s="733"/>
      <c r="S68" s="93"/>
      <c r="T68" s="92"/>
      <c r="U68" s="92"/>
      <c r="V68" s="492"/>
      <c r="W68" s="747"/>
      <c r="X68" s="747"/>
      <c r="Y68" s="733"/>
      <c r="Z68" s="734"/>
      <c r="AA68" s="93"/>
      <c r="AB68" s="92"/>
      <c r="AC68" s="18"/>
      <c r="AD68" s="492"/>
      <c r="AE68" s="82"/>
    </row>
    <row r="69" spans="1:32" s="12" customFormat="1" ht="25.5" customHeight="1">
      <c r="A69" s="665" t="str">
        <f>'順位記入用'!K31</f>
        <v>交野</v>
      </c>
      <c r="B69" s="666"/>
      <c r="C69" s="666"/>
      <c r="D69" s="667"/>
      <c r="E69" s="665" t="str">
        <f>'順位記入用'!Q34</f>
        <v>緑風冠</v>
      </c>
      <c r="F69" s="666"/>
      <c r="G69" s="666"/>
      <c r="H69" s="667"/>
      <c r="I69" s="665" t="str">
        <f>'順位記入用'!Q32</f>
        <v>西寝屋川</v>
      </c>
      <c r="J69" s="666"/>
      <c r="K69" s="666"/>
      <c r="L69" s="667"/>
      <c r="M69" s="665" t="str">
        <f>'順位記入用'!K34</f>
        <v>旭</v>
      </c>
      <c r="N69" s="666"/>
      <c r="O69" s="666"/>
      <c r="P69" s="667"/>
      <c r="Q69" s="665" t="str">
        <f>'順位記入用'!K33</f>
        <v>四條畷</v>
      </c>
      <c r="R69" s="666"/>
      <c r="S69" s="666"/>
      <c r="T69" s="667"/>
      <c r="U69" s="665" t="str">
        <f>'順位記入用'!Q31</f>
        <v>門真西</v>
      </c>
      <c r="V69" s="666"/>
      <c r="W69" s="666"/>
      <c r="X69" s="667"/>
      <c r="Y69" s="665" t="str">
        <f>'順位記入用'!Q33</f>
        <v>港</v>
      </c>
      <c r="Z69" s="666"/>
      <c r="AA69" s="666"/>
      <c r="AB69" s="667"/>
      <c r="AC69" s="665" t="str">
        <f>'順位記入用'!K32</f>
        <v>大手前</v>
      </c>
      <c r="AD69" s="666"/>
      <c r="AE69" s="666"/>
      <c r="AF69" s="667"/>
    </row>
    <row r="70" spans="1:32" s="12" customFormat="1" ht="25.5" customHeight="1">
      <c r="A70" s="11"/>
      <c r="B70" s="125"/>
      <c r="C70" s="665" t="s">
        <v>14</v>
      </c>
      <c r="D70" s="666"/>
      <c r="E70" s="666"/>
      <c r="F70" s="667"/>
      <c r="G70" s="748">
        <v>35</v>
      </c>
      <c r="H70" s="748"/>
      <c r="I70" s="771">
        <v>50</v>
      </c>
      <c r="J70" s="771"/>
      <c r="K70" s="772" t="s">
        <v>11</v>
      </c>
      <c r="L70" s="680"/>
      <c r="M70" s="666"/>
      <c r="N70" s="667"/>
      <c r="O70" s="11"/>
      <c r="P70" s="724"/>
      <c r="Q70" s="725"/>
      <c r="R70" s="11"/>
      <c r="S70" s="665" t="s">
        <v>5</v>
      </c>
      <c r="T70" s="666"/>
      <c r="U70" s="666"/>
      <c r="V70" s="667"/>
      <c r="W70" s="748">
        <v>29</v>
      </c>
      <c r="X70" s="748"/>
      <c r="Y70" s="771">
        <v>37</v>
      </c>
      <c r="Z70" s="791"/>
      <c r="AA70" s="665" t="s">
        <v>18</v>
      </c>
      <c r="AB70" s="666"/>
      <c r="AC70" s="683"/>
      <c r="AD70" s="698"/>
      <c r="AE70" s="11"/>
      <c r="AF70" s="18"/>
    </row>
    <row r="71" spans="3:32" ht="15" customHeight="1">
      <c r="C71" s="18"/>
      <c r="D71" s="127"/>
      <c r="E71" s="124"/>
      <c r="F71" s="18"/>
      <c r="G71" s="18"/>
      <c r="H71" s="677" t="s">
        <v>535</v>
      </c>
      <c r="I71" s="677"/>
      <c r="J71" s="18"/>
      <c r="K71" s="20"/>
      <c r="L71" s="490"/>
      <c r="M71" s="20" t="s">
        <v>168</v>
      </c>
      <c r="N71" s="18"/>
      <c r="O71" s="92"/>
      <c r="P71" s="126"/>
      <c r="Q71" s="213"/>
      <c r="U71" s="123"/>
      <c r="V71" s="20"/>
      <c r="W71" s="18"/>
      <c r="X71" s="677" t="s">
        <v>537</v>
      </c>
      <c r="Y71" s="677"/>
      <c r="Z71" s="18"/>
      <c r="AA71" s="18"/>
      <c r="AB71" s="491"/>
      <c r="AF71" s="18"/>
    </row>
    <row r="72" spans="1:32" ht="15" customHeight="1" thickBot="1">
      <c r="A72" s="415"/>
      <c r="C72" s="18"/>
      <c r="D72" s="18"/>
      <c r="E72" s="417"/>
      <c r="F72" s="418"/>
      <c r="G72" s="92"/>
      <c r="H72" s="92"/>
      <c r="I72" s="92"/>
      <c r="J72" s="92"/>
      <c r="K72" s="800"/>
      <c r="L72" s="801"/>
      <c r="M72" s="92"/>
      <c r="N72" s="18"/>
      <c r="O72" s="807"/>
      <c r="P72" s="808"/>
      <c r="Q72" s="809"/>
      <c r="R72" s="810"/>
      <c r="S72" s="18"/>
      <c r="T72" s="18"/>
      <c r="U72" s="816"/>
      <c r="V72" s="817"/>
      <c r="W72" s="92"/>
      <c r="X72" s="92"/>
      <c r="Y72" s="92"/>
      <c r="Z72" s="92"/>
      <c r="AA72" s="800"/>
      <c r="AB72" s="801"/>
      <c r="AF72" s="82"/>
    </row>
    <row r="73" spans="1:32" ht="25.5" customHeight="1" thickBot="1">
      <c r="A73" s="19"/>
      <c r="E73" s="18"/>
      <c r="F73" s="127"/>
      <c r="G73" s="665" t="s">
        <v>11</v>
      </c>
      <c r="H73" s="666"/>
      <c r="I73" s="680"/>
      <c r="J73" s="681"/>
      <c r="K73" s="497"/>
      <c r="L73" s="697" t="s">
        <v>14</v>
      </c>
      <c r="M73" s="666"/>
      <c r="N73" s="666"/>
      <c r="O73" s="667"/>
      <c r="P73" s="24"/>
      <c r="Q73" s="94"/>
      <c r="R73" s="665" t="s">
        <v>5</v>
      </c>
      <c r="S73" s="666"/>
      <c r="T73" s="666"/>
      <c r="U73" s="698"/>
      <c r="V73" s="124"/>
      <c r="W73" s="665" t="s">
        <v>18</v>
      </c>
      <c r="X73" s="666"/>
      <c r="Y73" s="680"/>
      <c r="Z73" s="681"/>
      <c r="AF73" s="19"/>
    </row>
    <row r="74" spans="7:26" ht="15" customHeight="1">
      <c r="G74" s="677"/>
      <c r="H74" s="655"/>
      <c r="I74" s="753"/>
      <c r="J74" s="753"/>
      <c r="K74" s="18"/>
      <c r="L74" s="18"/>
      <c r="M74" s="18"/>
      <c r="N74" s="18"/>
      <c r="O74" s="692"/>
      <c r="P74" s="677"/>
      <c r="Q74" s="677"/>
      <c r="R74" s="692"/>
      <c r="S74" s="18"/>
      <c r="T74" s="18"/>
      <c r="U74" s="18"/>
      <c r="V74" s="18"/>
      <c r="W74" s="692"/>
      <c r="X74" s="814"/>
      <c r="Y74" s="753"/>
      <c r="Z74" s="753"/>
    </row>
    <row r="75" spans="7:26" ht="15" customHeight="1">
      <c r="G75" s="18"/>
      <c r="H75" s="491"/>
      <c r="I75" s="695"/>
      <c r="J75" s="811"/>
      <c r="K75" s="92"/>
      <c r="L75" s="92"/>
      <c r="M75" s="92"/>
      <c r="N75" s="92"/>
      <c r="O75" s="695"/>
      <c r="P75" s="695"/>
      <c r="Q75" s="695"/>
      <c r="R75" s="695"/>
      <c r="S75" s="92"/>
      <c r="T75" s="92"/>
      <c r="U75" s="92"/>
      <c r="V75" s="92"/>
      <c r="W75" s="695"/>
      <c r="X75" s="815"/>
      <c r="Y75" s="18"/>
      <c r="Z75" s="18"/>
    </row>
    <row r="76" spans="9:17" ht="15" customHeight="1">
      <c r="I76" s="18"/>
      <c r="J76" s="18"/>
      <c r="K76" s="18"/>
      <c r="L76" s="18"/>
      <c r="M76" s="18"/>
      <c r="N76" s="18"/>
      <c r="O76" s="18"/>
      <c r="P76" s="18"/>
      <c r="Q76" s="124"/>
    </row>
    <row r="77" spans="9:17" ht="15" customHeight="1">
      <c r="I77" s="18"/>
      <c r="J77" s="18"/>
      <c r="K77" s="18"/>
      <c r="L77" s="18"/>
      <c r="M77" s="18"/>
      <c r="N77" s="18"/>
      <c r="O77" s="18"/>
      <c r="P77" s="18"/>
      <c r="Q77" s="93"/>
    </row>
    <row r="78" spans="10:18" ht="25.5" customHeight="1">
      <c r="J78" s="11" t="s">
        <v>158</v>
      </c>
      <c r="O78" s="724"/>
      <c r="P78" s="758"/>
      <c r="Q78" s="758"/>
      <c r="R78" s="725"/>
    </row>
    <row r="79" ht="30" customHeight="1">
      <c r="B79" s="1" t="s">
        <v>278</v>
      </c>
    </row>
    <row r="80" spans="2:29" ht="22.5" customHeight="1">
      <c r="B80" s="755" t="s">
        <v>505</v>
      </c>
      <c r="C80" s="756"/>
      <c r="D80" s="756"/>
      <c r="E80" s="756"/>
      <c r="F80" s="757"/>
      <c r="G80" s="10"/>
      <c r="M80" s="148"/>
      <c r="N80" s="148"/>
      <c r="O80" s="148"/>
      <c r="P80" s="148"/>
      <c r="Q80" s="148"/>
      <c r="S80" s="9" t="s">
        <v>23</v>
      </c>
      <c r="T80" s="22"/>
      <c r="U80" s="22"/>
      <c r="V80" s="682" t="s">
        <v>16</v>
      </c>
      <c r="W80" s="682"/>
      <c r="X80" s="682"/>
      <c r="Y80" s="682"/>
      <c r="Z80" s="682"/>
      <c r="AA80" s="682"/>
      <c r="AB80" s="682"/>
      <c r="AC80" s="9" t="s">
        <v>24</v>
      </c>
    </row>
    <row r="81" ht="9" customHeight="1" thickBot="1"/>
    <row r="82" spans="2:31" ht="21.75" customHeight="1">
      <c r="B82" s="732"/>
      <c r="C82" s="649"/>
      <c r="D82" s="649"/>
      <c r="E82" s="653"/>
      <c r="F82" s="732" t="s">
        <v>51</v>
      </c>
      <c r="G82" s="649"/>
      <c r="H82" s="649"/>
      <c r="I82" s="649"/>
      <c r="J82" s="649"/>
      <c r="K82" s="649"/>
      <c r="L82" s="649"/>
      <c r="M82" s="649"/>
      <c r="N82" s="649"/>
      <c r="O82" s="653"/>
      <c r="P82" s="732" t="s">
        <v>52</v>
      </c>
      <c r="Q82" s="649"/>
      <c r="R82" s="653"/>
      <c r="S82" s="732" t="s">
        <v>53</v>
      </c>
      <c r="T82" s="649"/>
      <c r="U82" s="649"/>
      <c r="V82" s="649"/>
      <c r="W82" s="649"/>
      <c r="X82" s="649"/>
      <c r="Y82" s="649"/>
      <c r="Z82" s="649"/>
      <c r="AA82" s="649"/>
      <c r="AB82" s="653"/>
      <c r="AC82" s="649" t="s">
        <v>52</v>
      </c>
      <c r="AD82" s="649"/>
      <c r="AE82" s="653"/>
    </row>
    <row r="83" spans="1:31" ht="22.5" customHeight="1">
      <c r="A83" s="655" t="s">
        <v>495</v>
      </c>
      <c r="B83" s="752">
        <v>0.375</v>
      </c>
      <c r="C83" s="719"/>
      <c r="D83" s="719"/>
      <c r="E83" s="735"/>
      <c r="F83" s="744" t="str">
        <f>A69</f>
        <v>交野</v>
      </c>
      <c r="G83" s="745"/>
      <c r="H83" s="745"/>
      <c r="I83" s="745"/>
      <c r="J83" s="745" t="s">
        <v>571</v>
      </c>
      <c r="K83" s="745"/>
      <c r="L83" s="745" t="str">
        <f>E69</f>
        <v>緑風冠</v>
      </c>
      <c r="M83" s="745"/>
      <c r="N83" s="745"/>
      <c r="O83" s="746"/>
      <c r="P83" s="656" t="str">
        <f>F85</f>
        <v>四條畷</v>
      </c>
      <c r="Q83" s="657"/>
      <c r="R83" s="658"/>
      <c r="S83" s="744" t="str">
        <f>I69</f>
        <v>西寝屋川</v>
      </c>
      <c r="T83" s="745"/>
      <c r="U83" s="745"/>
      <c r="V83" s="745"/>
      <c r="W83" s="745" t="s">
        <v>572</v>
      </c>
      <c r="X83" s="745"/>
      <c r="Y83" s="745" t="str">
        <f>M69</f>
        <v>旭</v>
      </c>
      <c r="Z83" s="745"/>
      <c r="AA83" s="745"/>
      <c r="AB83" s="746"/>
      <c r="AC83" s="656" t="str">
        <f>S85</f>
        <v>港</v>
      </c>
      <c r="AD83" s="657"/>
      <c r="AE83" s="658"/>
    </row>
    <row r="84" spans="1:31" ht="22.5" customHeight="1">
      <c r="A84" s="655"/>
      <c r="B84" s="764" t="s">
        <v>166</v>
      </c>
      <c r="C84" s="765"/>
      <c r="D84" s="765"/>
      <c r="E84" s="766"/>
      <c r="F84" s="743"/>
      <c r="G84" s="674"/>
      <c r="H84" s="674"/>
      <c r="I84" s="674"/>
      <c r="J84" s="429"/>
      <c r="K84" s="429"/>
      <c r="L84" s="674"/>
      <c r="M84" s="674"/>
      <c r="N84" s="674"/>
      <c r="O84" s="675"/>
      <c r="P84" s="659" t="str">
        <f>L85</f>
        <v>門真西</v>
      </c>
      <c r="Q84" s="660"/>
      <c r="R84" s="661"/>
      <c r="S84" s="743"/>
      <c r="T84" s="674"/>
      <c r="U84" s="674"/>
      <c r="V84" s="674"/>
      <c r="W84" s="429"/>
      <c r="X84" s="429"/>
      <c r="Y84" s="674"/>
      <c r="Z84" s="674"/>
      <c r="AA84" s="674"/>
      <c r="AB84" s="675"/>
      <c r="AC84" s="659" t="str">
        <f>Y85</f>
        <v>大手前</v>
      </c>
      <c r="AD84" s="660"/>
      <c r="AE84" s="661"/>
    </row>
    <row r="85" spans="1:31" ht="22.5" customHeight="1">
      <c r="A85" s="655" t="s">
        <v>503</v>
      </c>
      <c r="B85" s="752">
        <v>0.4375</v>
      </c>
      <c r="C85" s="719"/>
      <c r="D85" s="719"/>
      <c r="E85" s="735"/>
      <c r="F85" s="744" t="str">
        <f>Q69</f>
        <v>四條畷</v>
      </c>
      <c r="G85" s="745"/>
      <c r="H85" s="745"/>
      <c r="I85" s="745"/>
      <c r="J85" s="745" t="s">
        <v>574</v>
      </c>
      <c r="K85" s="745"/>
      <c r="L85" s="745" t="str">
        <f>U69</f>
        <v>門真西</v>
      </c>
      <c r="M85" s="745"/>
      <c r="N85" s="745"/>
      <c r="O85" s="746"/>
      <c r="P85" s="656" t="str">
        <f>F83</f>
        <v>交野</v>
      </c>
      <c r="Q85" s="657"/>
      <c r="R85" s="658"/>
      <c r="S85" s="744" t="str">
        <f>Y69</f>
        <v>港</v>
      </c>
      <c r="T85" s="745"/>
      <c r="U85" s="745"/>
      <c r="V85" s="745"/>
      <c r="W85" s="745" t="s">
        <v>573</v>
      </c>
      <c r="X85" s="745"/>
      <c r="Y85" s="745" t="str">
        <f>AC69</f>
        <v>大手前</v>
      </c>
      <c r="Z85" s="745"/>
      <c r="AA85" s="745"/>
      <c r="AB85" s="746"/>
      <c r="AC85" s="656" t="str">
        <f>S83</f>
        <v>西寝屋川</v>
      </c>
      <c r="AD85" s="657"/>
      <c r="AE85" s="658"/>
    </row>
    <row r="86" spans="1:31" ht="22.5" customHeight="1" thickBot="1">
      <c r="A86" s="655"/>
      <c r="B86" s="749" t="s">
        <v>166</v>
      </c>
      <c r="C86" s="750"/>
      <c r="D86" s="750"/>
      <c r="E86" s="751"/>
      <c r="F86" s="742"/>
      <c r="G86" s="678"/>
      <c r="H86" s="678"/>
      <c r="I86" s="678"/>
      <c r="J86" s="432"/>
      <c r="K86" s="432"/>
      <c r="L86" s="678"/>
      <c r="M86" s="678"/>
      <c r="N86" s="678"/>
      <c r="O86" s="679"/>
      <c r="P86" s="662" t="str">
        <f>L83</f>
        <v>緑風冠</v>
      </c>
      <c r="Q86" s="663"/>
      <c r="R86" s="664"/>
      <c r="S86" s="742"/>
      <c r="T86" s="678"/>
      <c r="U86" s="678"/>
      <c r="V86" s="678"/>
      <c r="W86" s="432"/>
      <c r="X86" s="432"/>
      <c r="Y86" s="678"/>
      <c r="Z86" s="678"/>
      <c r="AA86" s="678"/>
      <c r="AB86" s="679"/>
      <c r="AC86" s="662" t="str">
        <f>Y83</f>
        <v>旭</v>
      </c>
      <c r="AD86" s="663"/>
      <c r="AE86" s="664"/>
    </row>
    <row r="87" spans="2:31" ht="22.5" customHeight="1" thickBot="1">
      <c r="B87" s="798"/>
      <c r="C87" s="794"/>
      <c r="D87" s="794"/>
      <c r="E87" s="794"/>
      <c r="F87" s="793" t="s">
        <v>165</v>
      </c>
      <c r="G87" s="794"/>
      <c r="H87" s="794"/>
      <c r="I87" s="794"/>
      <c r="J87" s="794"/>
      <c r="K87" s="794"/>
      <c r="L87" s="794"/>
      <c r="M87" s="794"/>
      <c r="N87" s="794"/>
      <c r="O87" s="794"/>
      <c r="P87" s="794"/>
      <c r="Q87" s="794"/>
      <c r="R87" s="794"/>
      <c r="S87" s="794"/>
      <c r="T87" s="794"/>
      <c r="U87" s="794"/>
      <c r="V87" s="794"/>
      <c r="W87" s="794"/>
      <c r="X87" s="794"/>
      <c r="Y87" s="794"/>
      <c r="Z87" s="794"/>
      <c r="AA87" s="794"/>
      <c r="AB87" s="794"/>
      <c r="AC87" s="794"/>
      <c r="AD87" s="794"/>
      <c r="AE87" s="795"/>
    </row>
    <row r="88" spans="1:31" ht="22.5" customHeight="1">
      <c r="A88" s="655" t="s">
        <v>497</v>
      </c>
      <c r="B88" s="761">
        <v>0.5416666666666666</v>
      </c>
      <c r="C88" s="762"/>
      <c r="D88" s="762"/>
      <c r="E88" s="763"/>
      <c r="F88" s="796" t="str">
        <f>C65</f>
        <v>緑風冠</v>
      </c>
      <c r="G88" s="797"/>
      <c r="H88" s="797"/>
      <c r="I88" s="797"/>
      <c r="J88" s="797" t="s">
        <v>575</v>
      </c>
      <c r="K88" s="797"/>
      <c r="L88" s="767" t="str">
        <f>K65</f>
        <v>西寝屋川</v>
      </c>
      <c r="M88" s="767"/>
      <c r="N88" s="767"/>
      <c r="O88" s="768"/>
      <c r="P88" s="671" t="str">
        <f>F90</f>
        <v>門真西</v>
      </c>
      <c r="Q88" s="672"/>
      <c r="R88" s="673"/>
      <c r="S88" s="796" t="str">
        <f>C70</f>
        <v>交野</v>
      </c>
      <c r="T88" s="797"/>
      <c r="U88" s="797"/>
      <c r="V88" s="797"/>
      <c r="W88" s="797" t="s">
        <v>576</v>
      </c>
      <c r="X88" s="797"/>
      <c r="Y88" s="767" t="str">
        <f>K70</f>
        <v>旭</v>
      </c>
      <c r="Z88" s="767"/>
      <c r="AA88" s="767"/>
      <c r="AB88" s="768"/>
      <c r="AC88" s="671" t="str">
        <f>S90</f>
        <v>四條畷</v>
      </c>
      <c r="AD88" s="672"/>
      <c r="AE88" s="673"/>
    </row>
    <row r="89" spans="1:31" ht="22.5" customHeight="1">
      <c r="A89" s="655"/>
      <c r="B89" s="764" t="s">
        <v>166</v>
      </c>
      <c r="C89" s="765"/>
      <c r="D89" s="765"/>
      <c r="E89" s="766"/>
      <c r="F89" s="743"/>
      <c r="G89" s="674"/>
      <c r="H89" s="674"/>
      <c r="I89" s="674"/>
      <c r="J89" s="423"/>
      <c r="K89" s="423"/>
      <c r="L89" s="674"/>
      <c r="M89" s="674"/>
      <c r="N89" s="674"/>
      <c r="O89" s="675"/>
      <c r="P89" s="659" t="str">
        <f>L90</f>
        <v>大手前</v>
      </c>
      <c r="Q89" s="660"/>
      <c r="R89" s="661"/>
      <c r="S89" s="743"/>
      <c r="T89" s="674"/>
      <c r="U89" s="674"/>
      <c r="V89" s="674"/>
      <c r="W89" s="423"/>
      <c r="X89" s="423"/>
      <c r="Y89" s="674"/>
      <c r="Z89" s="674"/>
      <c r="AA89" s="674"/>
      <c r="AB89" s="675"/>
      <c r="AC89" s="659" t="str">
        <f>Y90</f>
        <v>港</v>
      </c>
      <c r="AD89" s="660"/>
      <c r="AE89" s="661"/>
    </row>
    <row r="90" spans="1:31" ht="22.5" customHeight="1">
      <c r="A90" s="655" t="s">
        <v>504</v>
      </c>
      <c r="B90" s="752">
        <v>0.6041666666666666</v>
      </c>
      <c r="C90" s="719"/>
      <c r="D90" s="719"/>
      <c r="E90" s="735"/>
      <c r="F90" s="744" t="str">
        <f>S65</f>
        <v>門真西</v>
      </c>
      <c r="G90" s="745"/>
      <c r="H90" s="745"/>
      <c r="I90" s="745"/>
      <c r="J90" s="745" t="s">
        <v>578</v>
      </c>
      <c r="K90" s="745"/>
      <c r="L90" s="745" t="str">
        <f>AA65</f>
        <v>大手前</v>
      </c>
      <c r="M90" s="745"/>
      <c r="N90" s="745"/>
      <c r="O90" s="746"/>
      <c r="P90" s="656" t="str">
        <f>F88</f>
        <v>緑風冠</v>
      </c>
      <c r="Q90" s="657"/>
      <c r="R90" s="658"/>
      <c r="S90" s="744" t="str">
        <f>S70</f>
        <v>四條畷</v>
      </c>
      <c r="T90" s="745"/>
      <c r="U90" s="745"/>
      <c r="V90" s="745"/>
      <c r="W90" s="745" t="s">
        <v>577</v>
      </c>
      <c r="X90" s="745"/>
      <c r="Y90" s="745" t="str">
        <f>AA70</f>
        <v>港</v>
      </c>
      <c r="Z90" s="745"/>
      <c r="AA90" s="745"/>
      <c r="AB90" s="746"/>
      <c r="AC90" s="656" t="str">
        <f>S88</f>
        <v>交野</v>
      </c>
      <c r="AD90" s="657"/>
      <c r="AE90" s="658"/>
    </row>
    <row r="91" spans="1:31" ht="21.75" customHeight="1" thickBot="1">
      <c r="A91" s="655"/>
      <c r="B91" s="749" t="s">
        <v>166</v>
      </c>
      <c r="C91" s="750"/>
      <c r="D91" s="750"/>
      <c r="E91" s="751"/>
      <c r="F91" s="742"/>
      <c r="G91" s="678"/>
      <c r="H91" s="678"/>
      <c r="I91" s="678"/>
      <c r="J91" s="430"/>
      <c r="K91" s="430"/>
      <c r="L91" s="678"/>
      <c r="M91" s="678"/>
      <c r="N91" s="678"/>
      <c r="O91" s="679"/>
      <c r="P91" s="662" t="str">
        <f>L88</f>
        <v>西寝屋川</v>
      </c>
      <c r="Q91" s="663"/>
      <c r="R91" s="664"/>
      <c r="S91" s="742"/>
      <c r="T91" s="678"/>
      <c r="U91" s="678"/>
      <c r="V91" s="678"/>
      <c r="W91" s="430"/>
      <c r="X91" s="430"/>
      <c r="Y91" s="678"/>
      <c r="Z91" s="678"/>
      <c r="AA91" s="678"/>
      <c r="AB91" s="679"/>
      <c r="AC91" s="662" t="str">
        <f>Y88</f>
        <v>旭</v>
      </c>
      <c r="AD91" s="663"/>
      <c r="AE91" s="664"/>
    </row>
    <row r="93" spans="2:31" ht="22.5" customHeight="1" thickBot="1">
      <c r="B93" s="81"/>
      <c r="C93" s="82" t="s">
        <v>159</v>
      </c>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row>
    <row r="94" spans="1:32" s="12" customFormat="1" ht="22.5" customHeight="1">
      <c r="A94" s="11"/>
      <c r="B94" s="19"/>
      <c r="C94" s="671" t="s">
        <v>153</v>
      </c>
      <c r="D94" s="672"/>
      <c r="E94" s="672"/>
      <c r="F94" s="672" t="str">
        <f>G61</f>
        <v>西寝屋川</v>
      </c>
      <c r="G94" s="672"/>
      <c r="H94" s="672"/>
      <c r="I94" s="672"/>
      <c r="J94" s="672" t="s">
        <v>22</v>
      </c>
      <c r="K94" s="672"/>
      <c r="L94" s="672" t="str">
        <f>W61</f>
        <v>大手前</v>
      </c>
      <c r="M94" s="672"/>
      <c r="N94" s="672"/>
      <c r="O94" s="672"/>
      <c r="P94" s="672" t="s">
        <v>154</v>
      </c>
      <c r="Q94" s="672"/>
      <c r="R94" s="672"/>
      <c r="S94" s="672" t="str">
        <f>L61</f>
        <v>緑風冠</v>
      </c>
      <c r="T94" s="672"/>
      <c r="U94" s="672"/>
      <c r="V94" s="672"/>
      <c r="W94" s="672" t="s">
        <v>22</v>
      </c>
      <c r="X94" s="672"/>
      <c r="Y94" s="672" t="str">
        <f>R61</f>
        <v>門真西</v>
      </c>
      <c r="Z94" s="672"/>
      <c r="AA94" s="672"/>
      <c r="AB94" s="673"/>
      <c r="AF94" s="11"/>
    </row>
    <row r="95" spans="2:28" ht="22.5" customHeight="1" thickBot="1">
      <c r="B95" s="19"/>
      <c r="C95" s="662" t="s">
        <v>155</v>
      </c>
      <c r="D95" s="663"/>
      <c r="E95" s="663"/>
      <c r="F95" s="663" t="str">
        <f>G73</f>
        <v>旭</v>
      </c>
      <c r="G95" s="663"/>
      <c r="H95" s="663"/>
      <c r="I95" s="663"/>
      <c r="J95" s="663" t="s">
        <v>22</v>
      </c>
      <c r="K95" s="663"/>
      <c r="L95" s="663" t="str">
        <f>W73</f>
        <v>港</v>
      </c>
      <c r="M95" s="663"/>
      <c r="N95" s="663"/>
      <c r="O95" s="663"/>
      <c r="P95" s="663" t="s">
        <v>156</v>
      </c>
      <c r="Q95" s="663"/>
      <c r="R95" s="663"/>
      <c r="S95" s="663" t="str">
        <f>L73</f>
        <v>交野</v>
      </c>
      <c r="T95" s="663"/>
      <c r="U95" s="663"/>
      <c r="V95" s="663"/>
      <c r="W95" s="663" t="s">
        <v>22</v>
      </c>
      <c r="X95" s="663"/>
      <c r="Y95" s="663" t="str">
        <f>R73</f>
        <v>四條畷</v>
      </c>
      <c r="Z95" s="663"/>
      <c r="AA95" s="663"/>
      <c r="AB95" s="664"/>
    </row>
  </sheetData>
  <sheetProtection/>
  <mergeCells count="381">
    <mergeCell ref="B30:F30"/>
    <mergeCell ref="C65:F65"/>
    <mergeCell ref="E69:H69"/>
    <mergeCell ref="AC69:AF69"/>
    <mergeCell ref="P39:R40"/>
    <mergeCell ref="AC37:AE37"/>
    <mergeCell ref="AC33:AE33"/>
    <mergeCell ref="AC34:AE34"/>
    <mergeCell ref="P35:R35"/>
    <mergeCell ref="E64:F64"/>
    <mergeCell ref="X12:Y12"/>
    <mergeCell ref="S32:AB32"/>
    <mergeCell ref="S19:V19"/>
    <mergeCell ref="Y18:AB18"/>
    <mergeCell ref="Y38:AB38"/>
    <mergeCell ref="AC13:AD13"/>
    <mergeCell ref="S38:V38"/>
    <mergeCell ref="Y35:AB35"/>
    <mergeCell ref="AC35:AE35"/>
    <mergeCell ref="Y36:AB36"/>
    <mergeCell ref="W74:X74"/>
    <mergeCell ref="U69:X69"/>
    <mergeCell ref="Q69:T69"/>
    <mergeCell ref="J88:K88"/>
    <mergeCell ref="J85:K85"/>
    <mergeCell ref="W75:X75"/>
    <mergeCell ref="W83:X83"/>
    <mergeCell ref="U72:V72"/>
    <mergeCell ref="F89:I89"/>
    <mergeCell ref="W85:X85"/>
    <mergeCell ref="O27:R27"/>
    <mergeCell ref="F88:I88"/>
    <mergeCell ref="P70:Q70"/>
    <mergeCell ref="P64:Q64"/>
    <mergeCell ref="R73:U73"/>
    <mergeCell ref="K72:L72"/>
    <mergeCell ref="Q62:R62"/>
    <mergeCell ref="L89:O89"/>
    <mergeCell ref="G23:H23"/>
    <mergeCell ref="Y23:Z23"/>
    <mergeCell ref="W10:Z10"/>
    <mergeCell ref="K19:N19"/>
    <mergeCell ref="AC18:AF18"/>
    <mergeCell ref="I75:J75"/>
    <mergeCell ref="Q68:R68"/>
    <mergeCell ref="S70:V70"/>
    <mergeCell ref="G73:J73"/>
    <mergeCell ref="P42:R42"/>
    <mergeCell ref="B82:E82"/>
    <mergeCell ref="G9:H9"/>
    <mergeCell ref="I9:J9"/>
    <mergeCell ref="I23:J23"/>
    <mergeCell ref="O72:P72"/>
    <mergeCell ref="Q72:R72"/>
    <mergeCell ref="P45:R45"/>
    <mergeCell ref="P33:R33"/>
    <mergeCell ref="P34:R34"/>
    <mergeCell ref="F38:I38"/>
    <mergeCell ref="M64:N64"/>
    <mergeCell ref="S64:T64"/>
    <mergeCell ref="S84:V84"/>
    <mergeCell ref="S86:V86"/>
    <mergeCell ref="F86:I86"/>
    <mergeCell ref="L86:O86"/>
    <mergeCell ref="V80:AB80"/>
    <mergeCell ref="G68:H68"/>
    <mergeCell ref="S83:V83"/>
    <mergeCell ref="K70:N70"/>
    <mergeCell ref="F35:I35"/>
    <mergeCell ref="L34:O34"/>
    <mergeCell ref="J35:K35"/>
    <mergeCell ref="P38:R38"/>
    <mergeCell ref="J39:K39"/>
    <mergeCell ref="P43:R43"/>
    <mergeCell ref="L40:O40"/>
    <mergeCell ref="L36:O36"/>
    <mergeCell ref="L38:O38"/>
    <mergeCell ref="J43:K43"/>
    <mergeCell ref="S36:V36"/>
    <mergeCell ref="L42:O42"/>
    <mergeCell ref="S43:V43"/>
    <mergeCell ref="U62:V62"/>
    <mergeCell ref="R61:U61"/>
    <mergeCell ref="P49:R49"/>
    <mergeCell ref="P36:R36"/>
    <mergeCell ref="P46:R46"/>
    <mergeCell ref="L43:O43"/>
    <mergeCell ref="P41:R41"/>
    <mergeCell ref="Y39:AB39"/>
    <mergeCell ref="Y37:AB37"/>
    <mergeCell ref="S40:V40"/>
    <mergeCell ref="S42:V42"/>
    <mergeCell ref="P44:R44"/>
    <mergeCell ref="P37:R37"/>
    <mergeCell ref="Y44:AB44"/>
    <mergeCell ref="W37:X37"/>
    <mergeCell ref="Y40:AB40"/>
    <mergeCell ref="Y42:AB42"/>
    <mergeCell ref="W95:X95"/>
    <mergeCell ref="S37:V37"/>
    <mergeCell ref="W94:X94"/>
    <mergeCell ref="S45:AB46"/>
    <mergeCell ref="S41:V41"/>
    <mergeCell ref="Y43:AB43"/>
    <mergeCell ref="Y74:Z74"/>
    <mergeCell ref="W90:X90"/>
    <mergeCell ref="Y95:AB95"/>
    <mergeCell ref="Y88:AB88"/>
    <mergeCell ref="W33:X33"/>
    <mergeCell ref="AC39:AE39"/>
    <mergeCell ref="AC40:AE40"/>
    <mergeCell ref="Y17:Z17"/>
    <mergeCell ref="W35:X35"/>
    <mergeCell ref="AC32:AE32"/>
    <mergeCell ref="AA19:AD19"/>
    <mergeCell ref="W19:X19"/>
    <mergeCell ref="W17:X17"/>
    <mergeCell ref="Y33:AB33"/>
    <mergeCell ref="AA70:AD70"/>
    <mergeCell ref="AA64:AB64"/>
    <mergeCell ref="Y94:AB94"/>
    <mergeCell ref="Y90:AB90"/>
    <mergeCell ref="W73:Z73"/>
    <mergeCell ref="AA72:AB72"/>
    <mergeCell ref="W88:X88"/>
    <mergeCell ref="AC82:AE82"/>
    <mergeCell ref="Y91:AB91"/>
    <mergeCell ref="Y70:Z70"/>
    <mergeCell ref="A17:B17"/>
    <mergeCell ref="P82:R82"/>
    <mergeCell ref="S35:V35"/>
    <mergeCell ref="A18:D18"/>
    <mergeCell ref="E18:H18"/>
    <mergeCell ref="I60:J60"/>
    <mergeCell ref="O17:P17"/>
    <mergeCell ref="O74:R75"/>
    <mergeCell ref="S33:V33"/>
    <mergeCell ref="S82:AB82"/>
    <mergeCell ref="D16:E16"/>
    <mergeCell ref="S34:V34"/>
    <mergeCell ref="N55:S55"/>
    <mergeCell ref="E13:F13"/>
    <mergeCell ref="K13:L13"/>
    <mergeCell ref="U13:V13"/>
    <mergeCell ref="C19:F19"/>
    <mergeCell ref="C14:F14"/>
    <mergeCell ref="G19:H19"/>
    <mergeCell ref="K14:N14"/>
    <mergeCell ref="C13:D13"/>
    <mergeCell ref="F39:I39"/>
    <mergeCell ref="B41:E41"/>
    <mergeCell ref="F87:AE87"/>
    <mergeCell ref="S88:V88"/>
    <mergeCell ref="F32:O32"/>
    <mergeCell ref="P32:R32"/>
    <mergeCell ref="T67:U67"/>
    <mergeCell ref="U64:V64"/>
    <mergeCell ref="B87:E87"/>
    <mergeCell ref="P95:R95"/>
    <mergeCell ref="C94:E94"/>
    <mergeCell ref="S95:V95"/>
    <mergeCell ref="J95:K95"/>
    <mergeCell ref="L95:O95"/>
    <mergeCell ref="S39:V39"/>
    <mergeCell ref="J41:K41"/>
    <mergeCell ref="L41:O41"/>
    <mergeCell ref="S44:V44"/>
    <mergeCell ref="S94:V94"/>
    <mergeCell ref="F95:I95"/>
    <mergeCell ref="C95:E95"/>
    <mergeCell ref="B90:E90"/>
    <mergeCell ref="F90:I90"/>
    <mergeCell ref="L90:O90"/>
    <mergeCell ref="B37:E37"/>
    <mergeCell ref="L94:O94"/>
    <mergeCell ref="F94:I94"/>
    <mergeCell ref="J94:K94"/>
    <mergeCell ref="B89:E89"/>
    <mergeCell ref="P94:R94"/>
    <mergeCell ref="F83:I83"/>
    <mergeCell ref="L39:O39"/>
    <mergeCell ref="J37:K37"/>
    <mergeCell ref="G22:J22"/>
    <mergeCell ref="I17:J17"/>
    <mergeCell ref="G17:H17"/>
    <mergeCell ref="Q17:R17"/>
    <mergeCell ref="I19:J19"/>
    <mergeCell ref="I18:L18"/>
    <mergeCell ref="R10:U10"/>
    <mergeCell ref="H12:I12"/>
    <mergeCell ref="AA13:AB13"/>
    <mergeCell ref="U18:X18"/>
    <mergeCell ref="AE17:AF17"/>
    <mergeCell ref="L10:O10"/>
    <mergeCell ref="M13:N13"/>
    <mergeCell ref="S13:T13"/>
    <mergeCell ref="L16:M16"/>
    <mergeCell ref="G10:J10"/>
    <mergeCell ref="W24:X24"/>
    <mergeCell ref="AB16:AC16"/>
    <mergeCell ref="N4:S4"/>
    <mergeCell ref="T16:U16"/>
    <mergeCell ref="M18:P18"/>
    <mergeCell ref="Q18:T18"/>
    <mergeCell ref="I4:M4"/>
    <mergeCell ref="Y19:Z19"/>
    <mergeCell ref="I7:J7"/>
    <mergeCell ref="P13:Q13"/>
    <mergeCell ref="Y34:AB34"/>
    <mergeCell ref="F33:I33"/>
    <mergeCell ref="F34:I34"/>
    <mergeCell ref="C49:E49"/>
    <mergeCell ref="J33:K33"/>
    <mergeCell ref="S65:V65"/>
    <mergeCell ref="B35:E35"/>
    <mergeCell ref="B34:E34"/>
    <mergeCell ref="L33:O33"/>
    <mergeCell ref="B33:E33"/>
    <mergeCell ref="L35:O35"/>
    <mergeCell ref="F46:I46"/>
    <mergeCell ref="S49:V49"/>
    <mergeCell ref="W39:X39"/>
    <mergeCell ref="F43:I43"/>
    <mergeCell ref="B42:E42"/>
    <mergeCell ref="B44:E44"/>
    <mergeCell ref="B43:E43"/>
    <mergeCell ref="L46:O46"/>
    <mergeCell ref="L44:O44"/>
    <mergeCell ref="L67:M67"/>
    <mergeCell ref="F45:I45"/>
    <mergeCell ref="F36:I36"/>
    <mergeCell ref="B38:E38"/>
    <mergeCell ref="B45:E45"/>
    <mergeCell ref="F41:I41"/>
    <mergeCell ref="B36:E36"/>
    <mergeCell ref="J45:K45"/>
    <mergeCell ref="F44:I44"/>
    <mergeCell ref="C64:D64"/>
    <mergeCell ref="F37:I37"/>
    <mergeCell ref="P50:R50"/>
    <mergeCell ref="L50:O50"/>
    <mergeCell ref="I69:L69"/>
    <mergeCell ref="L45:O45"/>
    <mergeCell ref="F40:I40"/>
    <mergeCell ref="M69:P69"/>
    <mergeCell ref="O62:P62"/>
    <mergeCell ref="L37:O37"/>
    <mergeCell ref="J49:K49"/>
    <mergeCell ref="G70:H70"/>
    <mergeCell ref="L61:O61"/>
    <mergeCell ref="B39:E39"/>
    <mergeCell ref="J50:K50"/>
    <mergeCell ref="H63:I63"/>
    <mergeCell ref="F42:I42"/>
    <mergeCell ref="C50:E50"/>
    <mergeCell ref="G60:H60"/>
    <mergeCell ref="C70:F70"/>
    <mergeCell ref="D67:E67"/>
    <mergeCell ref="I58:J58"/>
    <mergeCell ref="F50:I50"/>
    <mergeCell ref="G61:J61"/>
    <mergeCell ref="S85:V85"/>
    <mergeCell ref="F49:I49"/>
    <mergeCell ref="L49:O49"/>
    <mergeCell ref="K62:L62"/>
    <mergeCell ref="F82:O82"/>
    <mergeCell ref="H71:I71"/>
    <mergeCell ref="I70:J70"/>
    <mergeCell ref="B88:E88"/>
    <mergeCell ref="J83:K83"/>
    <mergeCell ref="L83:O83"/>
    <mergeCell ref="B84:E84"/>
    <mergeCell ref="F91:I91"/>
    <mergeCell ref="L88:O88"/>
    <mergeCell ref="L91:O91"/>
    <mergeCell ref="B83:E83"/>
    <mergeCell ref="F84:I84"/>
    <mergeCell ref="J90:K90"/>
    <mergeCell ref="A88:A89"/>
    <mergeCell ref="K64:L64"/>
    <mergeCell ref="B80:F80"/>
    <mergeCell ref="O78:R78"/>
    <mergeCell ref="L73:O73"/>
    <mergeCell ref="A90:A91"/>
    <mergeCell ref="B91:E91"/>
    <mergeCell ref="I68:J68"/>
    <mergeCell ref="O68:P68"/>
    <mergeCell ref="K65:N65"/>
    <mergeCell ref="P91:R91"/>
    <mergeCell ref="B86:E86"/>
    <mergeCell ref="F85:I85"/>
    <mergeCell ref="B85:E85"/>
    <mergeCell ref="L85:O85"/>
    <mergeCell ref="G74:H74"/>
    <mergeCell ref="I74:J74"/>
    <mergeCell ref="L84:O84"/>
    <mergeCell ref="P88:R88"/>
    <mergeCell ref="P89:R89"/>
    <mergeCell ref="S91:V91"/>
    <mergeCell ref="S89:V89"/>
    <mergeCell ref="S90:V90"/>
    <mergeCell ref="X63:Y63"/>
    <mergeCell ref="Y85:AB85"/>
    <mergeCell ref="W68:X68"/>
    <mergeCell ref="Y83:AB83"/>
    <mergeCell ref="Y84:AB84"/>
    <mergeCell ref="X71:Y71"/>
    <mergeCell ref="W70:X70"/>
    <mergeCell ref="Y68:Z68"/>
    <mergeCell ref="Y41:AB41"/>
    <mergeCell ref="Y69:AB69"/>
    <mergeCell ref="W43:X43"/>
    <mergeCell ref="W61:Z61"/>
    <mergeCell ref="Y50:AB50"/>
    <mergeCell ref="W60:X60"/>
    <mergeCell ref="AB67:AC67"/>
    <mergeCell ref="W49:X49"/>
    <mergeCell ref="AC44:AE44"/>
    <mergeCell ref="W41:X41"/>
    <mergeCell ref="E11:F11"/>
    <mergeCell ref="K11:L11"/>
    <mergeCell ref="U11:V11"/>
    <mergeCell ref="AA11:AB11"/>
    <mergeCell ref="I24:J24"/>
    <mergeCell ref="P19:Q19"/>
    <mergeCell ref="B40:E40"/>
    <mergeCell ref="H30:L30"/>
    <mergeCell ref="B32:E32"/>
    <mergeCell ref="AC64:AD64"/>
    <mergeCell ref="W58:X58"/>
    <mergeCell ref="Y60:Z60"/>
    <mergeCell ref="AC41:AE41"/>
    <mergeCell ref="AC42:AE42"/>
    <mergeCell ref="AA62:AB62"/>
    <mergeCell ref="AC45:AE46"/>
    <mergeCell ref="AC43:AE43"/>
    <mergeCell ref="Y49:AB49"/>
    <mergeCell ref="W50:X50"/>
    <mergeCell ref="O21:P21"/>
    <mergeCell ref="Q21:R21"/>
    <mergeCell ref="O11:P11"/>
    <mergeCell ref="Q11:R11"/>
    <mergeCell ref="L22:O22"/>
    <mergeCell ref="R22:U22"/>
    <mergeCell ref="S14:V14"/>
    <mergeCell ref="H20:I20"/>
    <mergeCell ref="Y86:AB86"/>
    <mergeCell ref="W7:X7"/>
    <mergeCell ref="W22:Z22"/>
    <mergeCell ref="X20:Y20"/>
    <mergeCell ref="W30:AC30"/>
    <mergeCell ref="AA14:AD14"/>
    <mergeCell ref="AC36:AE36"/>
    <mergeCell ref="AC38:AE38"/>
    <mergeCell ref="AA65:AD65"/>
    <mergeCell ref="AC90:AE90"/>
    <mergeCell ref="AC91:AE91"/>
    <mergeCell ref="AC88:AE88"/>
    <mergeCell ref="AC89:AE89"/>
    <mergeCell ref="Y89:AB89"/>
    <mergeCell ref="S50:V50"/>
    <mergeCell ref="AC83:AE83"/>
    <mergeCell ref="AC84:AE84"/>
    <mergeCell ref="AC85:AE85"/>
    <mergeCell ref="AC86:AE86"/>
    <mergeCell ref="P90:R90"/>
    <mergeCell ref="P83:R83"/>
    <mergeCell ref="P84:R84"/>
    <mergeCell ref="P85:R85"/>
    <mergeCell ref="P86:R86"/>
    <mergeCell ref="A45:A46"/>
    <mergeCell ref="A69:D69"/>
    <mergeCell ref="B46:E46"/>
    <mergeCell ref="A83:A84"/>
    <mergeCell ref="A85:A86"/>
    <mergeCell ref="A33:A34"/>
    <mergeCell ref="A35:A36"/>
    <mergeCell ref="A37:A38"/>
    <mergeCell ref="A39:A40"/>
    <mergeCell ref="A41:A42"/>
    <mergeCell ref="A43:A44"/>
  </mergeCells>
  <printOptions/>
  <pageMargins left="0.2755905511811024" right="0.6692913385826772" top="0.4724409448818898" bottom="0.35433070866141736" header="0.35433070866141736" footer="0.2755905511811024"/>
  <pageSetup horizontalDpi="600" verticalDpi="600" orientation="portrait" paperSize="9" scale="85" r:id="rId1"/>
  <rowBreaks count="1" manualBreakCount="1">
    <brk id="51" max="31" man="1"/>
  </rowBreaks>
</worksheet>
</file>

<file path=xl/worksheets/sheet11.xml><?xml version="1.0" encoding="utf-8"?>
<worksheet xmlns="http://schemas.openxmlformats.org/spreadsheetml/2006/main" xmlns:r="http://schemas.openxmlformats.org/officeDocument/2006/relationships">
  <sheetPr>
    <tabColor rgb="FF00B0F0"/>
  </sheetPr>
  <dimension ref="A1:BJ37"/>
  <sheetViews>
    <sheetView tabSelected="1" view="pageBreakPreview" zoomScaleNormal="75" zoomScaleSheetLayoutView="100" zoomScalePageLayoutView="0" workbookViewId="0" topLeftCell="A1">
      <selection activeCell="G29" sqref="G29"/>
    </sheetView>
  </sheetViews>
  <sheetFormatPr defaultColWidth="9.00390625" defaultRowHeight="13.5"/>
  <cols>
    <col min="1" max="1" width="3.75390625" style="4" customWidth="1"/>
    <col min="2" max="32" width="3.125" style="4" customWidth="1"/>
    <col min="33" max="53" width="3.00390625" style="31" customWidth="1"/>
    <col min="54" max="55" width="3.00390625" style="4" customWidth="1"/>
    <col min="56" max="16384" width="9.00390625" style="4" customWidth="1"/>
  </cols>
  <sheetData>
    <row r="1" spans="2:61" s="2" customFormat="1" ht="30" customHeight="1" thickBot="1">
      <c r="B1" s="1" t="s">
        <v>279</v>
      </c>
      <c r="C1" s="11"/>
      <c r="D1" s="11"/>
      <c r="E1" s="11"/>
      <c r="F1" s="11"/>
      <c r="G1" s="11"/>
      <c r="H1" s="11"/>
      <c r="I1" s="11"/>
      <c r="J1" s="11"/>
      <c r="K1" s="11"/>
      <c r="L1" s="11"/>
      <c r="M1" s="947" t="s">
        <v>440</v>
      </c>
      <c r="N1" s="948"/>
      <c r="O1" s="948"/>
      <c r="P1" s="948"/>
      <c r="Q1" s="949"/>
      <c r="R1" s="10"/>
      <c r="S1" s="944" t="s">
        <v>442</v>
      </c>
      <c r="T1" s="945"/>
      <c r="U1" s="945"/>
      <c r="V1" s="945"/>
      <c r="W1" s="946"/>
      <c r="X1" s="11"/>
      <c r="Y1" s="793" t="s">
        <v>439</v>
      </c>
      <c r="Z1" s="794"/>
      <c r="AA1" s="794"/>
      <c r="AB1" s="794"/>
      <c r="AC1" s="795"/>
      <c r="AD1" s="11"/>
      <c r="AE1" s="11"/>
      <c r="AF1" s="789"/>
      <c r="AG1" s="789"/>
      <c r="AH1" s="789"/>
      <c r="AI1" s="789"/>
      <c r="AJ1" s="789"/>
      <c r="AL1" s="31"/>
      <c r="AM1" s="31"/>
      <c r="AN1" s="31"/>
      <c r="AO1" s="31"/>
      <c r="AP1" s="31"/>
      <c r="AQ1" s="31"/>
      <c r="AR1" s="31"/>
      <c r="AS1" s="31"/>
      <c r="AT1" s="31"/>
      <c r="AU1" s="31"/>
      <c r="AV1" s="31"/>
      <c r="AW1" s="31"/>
      <c r="AX1" s="31"/>
      <c r="AY1" s="31"/>
      <c r="AZ1" s="31"/>
      <c r="BA1" s="31"/>
      <c r="BB1" s="31"/>
      <c r="BC1" s="31"/>
      <c r="BD1" s="31"/>
      <c r="BE1" s="31"/>
      <c r="BF1" s="31"/>
      <c r="BI1" s="49"/>
    </row>
    <row r="2" spans="2:62" s="2" customFormat="1" ht="30" customHeight="1">
      <c r="B2" s="21"/>
      <c r="C2" s="11"/>
      <c r="D2" s="23" t="s">
        <v>56</v>
      </c>
      <c r="E2" s="11"/>
      <c r="F2" s="11"/>
      <c r="G2" s="11"/>
      <c r="H2" s="11"/>
      <c r="I2" s="11"/>
      <c r="J2" s="11"/>
      <c r="K2" s="11"/>
      <c r="L2" s="11"/>
      <c r="M2" s="11"/>
      <c r="N2" s="11"/>
      <c r="O2" s="11"/>
      <c r="P2" s="828" t="s">
        <v>23</v>
      </c>
      <c r="Q2" s="828"/>
      <c r="R2" s="828"/>
      <c r="S2" s="570" t="s">
        <v>453</v>
      </c>
      <c r="T2" s="570"/>
      <c r="U2" s="570"/>
      <c r="V2" s="570"/>
      <c r="W2" s="570"/>
      <c r="X2" s="570"/>
      <c r="Y2" s="570"/>
      <c r="Z2" s="570"/>
      <c r="AA2" s="570"/>
      <c r="AB2" s="570"/>
      <c r="AC2" s="828" t="s">
        <v>24</v>
      </c>
      <c r="AD2" s="828"/>
      <c r="AE2" s="828"/>
      <c r="AF2" s="23"/>
      <c r="AG2" s="23"/>
      <c r="AH2" s="23"/>
      <c r="AI2" s="23"/>
      <c r="AJ2" s="9"/>
      <c r="AK2" s="11"/>
      <c r="AM2" s="31"/>
      <c r="AN2" s="31"/>
      <c r="AO2" s="31"/>
      <c r="AP2" s="31"/>
      <c r="AQ2" s="31"/>
      <c r="AR2" s="31"/>
      <c r="AS2" s="31"/>
      <c r="AT2" s="31"/>
      <c r="AU2" s="31"/>
      <c r="AV2" s="31"/>
      <c r="AW2" s="31"/>
      <c r="AX2" s="31"/>
      <c r="AY2" s="31"/>
      <c r="AZ2" s="31"/>
      <c r="BA2" s="31"/>
      <c r="BB2" s="31"/>
      <c r="BC2" s="31"/>
      <c r="BD2" s="31"/>
      <c r="BE2" s="31"/>
      <c r="BF2" s="31"/>
      <c r="BG2" s="31"/>
      <c r="BJ2" s="49"/>
    </row>
    <row r="3" spans="2:56" ht="5.25" customHeight="1" thickBo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BD3" s="49"/>
    </row>
    <row r="4" spans="2:53" ht="22.5" customHeight="1">
      <c r="B4" s="931"/>
      <c r="C4" s="930"/>
      <c r="D4" s="930"/>
      <c r="E4" s="930"/>
      <c r="F4" s="931" t="s">
        <v>25</v>
      </c>
      <c r="G4" s="930"/>
      <c r="H4" s="930"/>
      <c r="I4" s="930"/>
      <c r="J4" s="930"/>
      <c r="K4" s="930"/>
      <c r="L4" s="930"/>
      <c r="M4" s="930"/>
      <c r="N4" s="930"/>
      <c r="O4" s="932"/>
      <c r="P4" s="930" t="s">
        <v>26</v>
      </c>
      <c r="Q4" s="930"/>
      <c r="R4" s="930"/>
      <c r="S4" s="931" t="s">
        <v>27</v>
      </c>
      <c r="T4" s="930"/>
      <c r="U4" s="930"/>
      <c r="V4" s="930"/>
      <c r="W4" s="930"/>
      <c r="X4" s="930"/>
      <c r="Y4" s="930"/>
      <c r="Z4" s="930"/>
      <c r="AA4" s="930"/>
      <c r="AB4" s="932"/>
      <c r="AC4" s="930" t="s">
        <v>26</v>
      </c>
      <c r="AD4" s="930"/>
      <c r="AE4" s="932"/>
      <c r="AF4" s="31"/>
      <c r="AX4" s="4"/>
      <c r="AY4" s="4"/>
      <c r="AZ4" s="49"/>
      <c r="BA4" s="4"/>
    </row>
    <row r="5" spans="1:53" ht="22.5" customHeight="1">
      <c r="A5" s="574" t="s">
        <v>495</v>
      </c>
      <c r="B5" s="927">
        <v>0.3611111111111111</v>
      </c>
      <c r="C5" s="928"/>
      <c r="D5" s="928"/>
      <c r="E5" s="928"/>
      <c r="F5" s="782" t="str">
        <f>'予選記入用'!R44</f>
        <v>茨田</v>
      </c>
      <c r="G5" s="719"/>
      <c r="H5" s="719"/>
      <c r="I5" s="719"/>
      <c r="J5" s="719" t="s">
        <v>63</v>
      </c>
      <c r="K5" s="719"/>
      <c r="L5" s="719" t="str">
        <f>'予選記入用'!R43</f>
        <v>枚方なぎさ</v>
      </c>
      <c r="M5" s="719"/>
      <c r="N5" s="719"/>
      <c r="O5" s="735"/>
      <c r="P5" s="937" t="str">
        <f>L9</f>
        <v>皐が丘</v>
      </c>
      <c r="Q5" s="692"/>
      <c r="R5" s="814"/>
      <c r="S5" s="708"/>
      <c r="T5" s="709"/>
      <c r="U5" s="709"/>
      <c r="V5" s="709"/>
      <c r="W5" s="709"/>
      <c r="X5" s="709"/>
      <c r="Y5" s="709"/>
      <c r="Z5" s="709"/>
      <c r="AA5" s="709"/>
      <c r="AB5" s="710"/>
      <c r="AC5" s="708"/>
      <c r="AD5" s="709"/>
      <c r="AE5" s="710"/>
      <c r="AF5" s="31"/>
      <c r="AX5" s="4"/>
      <c r="AY5" s="4"/>
      <c r="AZ5" s="49"/>
      <c r="BA5" s="4"/>
    </row>
    <row r="6" spans="1:53" ht="22.5" customHeight="1" thickBot="1">
      <c r="A6" s="574"/>
      <c r="B6" s="933" t="s">
        <v>75</v>
      </c>
      <c r="C6" s="934"/>
      <c r="D6" s="934"/>
      <c r="E6" s="935"/>
      <c r="F6" s="773"/>
      <c r="G6" s="774"/>
      <c r="H6" s="774"/>
      <c r="I6" s="774"/>
      <c r="J6" s="85"/>
      <c r="K6" s="85"/>
      <c r="L6" s="774"/>
      <c r="M6" s="774"/>
      <c r="N6" s="774"/>
      <c r="O6" s="803"/>
      <c r="P6" s="844"/>
      <c r="Q6" s="695"/>
      <c r="R6" s="738"/>
      <c r="S6" s="711"/>
      <c r="T6" s="712"/>
      <c r="U6" s="712"/>
      <c r="V6" s="712"/>
      <c r="W6" s="712"/>
      <c r="X6" s="712"/>
      <c r="Y6" s="712"/>
      <c r="Z6" s="712"/>
      <c r="AA6" s="712"/>
      <c r="AB6" s="713"/>
      <c r="AC6" s="711"/>
      <c r="AD6" s="712"/>
      <c r="AE6" s="713"/>
      <c r="AF6" s="31"/>
      <c r="AX6" s="4"/>
      <c r="AY6" s="4"/>
      <c r="AZ6" s="49"/>
      <c r="BA6" s="4"/>
    </row>
    <row r="7" spans="1:53" ht="22.5" customHeight="1">
      <c r="A7" s="574" t="s">
        <v>496</v>
      </c>
      <c r="B7" s="927">
        <v>0.3958333333333333</v>
      </c>
      <c r="C7" s="928"/>
      <c r="D7" s="928"/>
      <c r="E7" s="928"/>
      <c r="F7" s="744" t="str">
        <f>'3日目本選'!F95:I95</f>
        <v>旭</v>
      </c>
      <c r="G7" s="745"/>
      <c r="H7" s="745"/>
      <c r="I7" s="745"/>
      <c r="J7" s="745" t="s">
        <v>63</v>
      </c>
      <c r="K7" s="745"/>
      <c r="L7" s="745" t="str">
        <f>'3日目本選'!L95:O95</f>
        <v>港</v>
      </c>
      <c r="M7" s="745"/>
      <c r="N7" s="745"/>
      <c r="O7" s="746"/>
      <c r="P7" s="656" t="str">
        <f>F11</f>
        <v>西寝屋川</v>
      </c>
      <c r="Q7" s="657"/>
      <c r="R7" s="658"/>
      <c r="S7" s="744" t="str">
        <f>'3日目本選'!S95:V95</f>
        <v>交野</v>
      </c>
      <c r="T7" s="745"/>
      <c r="U7" s="745"/>
      <c r="V7" s="745"/>
      <c r="W7" s="745" t="s">
        <v>63</v>
      </c>
      <c r="X7" s="745"/>
      <c r="Y7" s="745" t="str">
        <f>'3日目本選'!Y95:AB95</f>
        <v>四條畷</v>
      </c>
      <c r="Z7" s="745"/>
      <c r="AA7" s="745"/>
      <c r="AB7" s="746"/>
      <c r="AC7" s="656" t="str">
        <f>S11</f>
        <v>緑風冠</v>
      </c>
      <c r="AD7" s="657"/>
      <c r="AE7" s="658"/>
      <c r="AF7" s="31"/>
      <c r="AX7" s="4"/>
      <c r="AY7" s="4"/>
      <c r="AZ7" s="49"/>
      <c r="BA7" s="4"/>
    </row>
    <row r="8" spans="1:53" ht="22.5" customHeight="1">
      <c r="A8" s="574"/>
      <c r="B8" s="933" t="s">
        <v>75</v>
      </c>
      <c r="C8" s="934"/>
      <c r="D8" s="934"/>
      <c r="E8" s="935"/>
      <c r="F8" s="743"/>
      <c r="G8" s="674"/>
      <c r="H8" s="674"/>
      <c r="I8" s="674"/>
      <c r="J8" s="422"/>
      <c r="K8" s="422"/>
      <c r="L8" s="674"/>
      <c r="M8" s="674"/>
      <c r="N8" s="674"/>
      <c r="O8" s="675"/>
      <c r="P8" s="659" t="str">
        <f>L11</f>
        <v>大手前</v>
      </c>
      <c r="Q8" s="660"/>
      <c r="R8" s="661"/>
      <c r="S8" s="743"/>
      <c r="T8" s="674"/>
      <c r="U8" s="674"/>
      <c r="V8" s="674"/>
      <c r="W8" s="422"/>
      <c r="X8" s="422"/>
      <c r="Y8" s="674"/>
      <c r="Z8" s="674"/>
      <c r="AA8" s="674"/>
      <c r="AB8" s="675"/>
      <c r="AC8" s="659" t="str">
        <f>Y11</f>
        <v>門真西</v>
      </c>
      <c r="AD8" s="660"/>
      <c r="AE8" s="661"/>
      <c r="AF8" s="31"/>
      <c r="AX8" s="4"/>
      <c r="AY8" s="4"/>
      <c r="AZ8" s="49"/>
      <c r="BA8" s="4"/>
    </row>
    <row r="9" spans="1:53" ht="22.5" customHeight="1">
      <c r="A9" s="574" t="s">
        <v>497</v>
      </c>
      <c r="B9" s="927">
        <v>0.4583333333333333</v>
      </c>
      <c r="C9" s="928"/>
      <c r="D9" s="928"/>
      <c r="E9" s="929"/>
      <c r="F9" s="936" t="str">
        <f>'予選記入用'!H43</f>
        <v>守口東</v>
      </c>
      <c r="G9" s="865"/>
      <c r="H9" s="865"/>
      <c r="I9" s="865"/>
      <c r="J9" s="865" t="s">
        <v>22</v>
      </c>
      <c r="K9" s="865"/>
      <c r="L9" s="865" t="str">
        <f>'予選記入用'!C43</f>
        <v>皐が丘</v>
      </c>
      <c r="M9" s="865"/>
      <c r="N9" s="865"/>
      <c r="O9" s="866"/>
      <c r="P9" s="656" t="str">
        <f>F7</f>
        <v>旭</v>
      </c>
      <c r="Q9" s="657"/>
      <c r="R9" s="658"/>
      <c r="S9" s="936" t="str">
        <f>'予選記入用'!M43</f>
        <v>門真なみはや</v>
      </c>
      <c r="T9" s="865"/>
      <c r="U9" s="865"/>
      <c r="V9" s="865"/>
      <c r="W9" s="865" t="s">
        <v>22</v>
      </c>
      <c r="X9" s="865"/>
      <c r="Y9" s="865" t="str">
        <f>'予選記入用'!R44</f>
        <v>茨田</v>
      </c>
      <c r="Z9" s="865"/>
      <c r="AA9" s="865"/>
      <c r="AB9" s="866"/>
      <c r="AC9" s="656" t="str">
        <f>S7</f>
        <v>交野</v>
      </c>
      <c r="AD9" s="657"/>
      <c r="AE9" s="658"/>
      <c r="AF9" s="31"/>
      <c r="AX9" s="4"/>
      <c r="AY9" s="4"/>
      <c r="AZ9" s="49"/>
      <c r="BA9" s="4"/>
    </row>
    <row r="10" spans="1:53" ht="22.5" customHeight="1">
      <c r="A10" s="574"/>
      <c r="B10" s="933" t="s">
        <v>75</v>
      </c>
      <c r="C10" s="934"/>
      <c r="D10" s="934"/>
      <c r="E10" s="935"/>
      <c r="F10" s="863"/>
      <c r="G10" s="864"/>
      <c r="H10" s="864"/>
      <c r="I10" s="864"/>
      <c r="J10" s="95"/>
      <c r="K10" s="95"/>
      <c r="L10" s="879"/>
      <c r="M10" s="879"/>
      <c r="N10" s="879"/>
      <c r="O10" s="880"/>
      <c r="P10" s="659"/>
      <c r="Q10" s="660"/>
      <c r="R10" s="661"/>
      <c r="S10" s="863"/>
      <c r="T10" s="864"/>
      <c r="U10" s="864"/>
      <c r="V10" s="864"/>
      <c r="W10" s="95"/>
      <c r="X10" s="95"/>
      <c r="Y10" s="864"/>
      <c r="Z10" s="864"/>
      <c r="AA10" s="864"/>
      <c r="AB10" s="943"/>
      <c r="AC10" s="659"/>
      <c r="AD10" s="660"/>
      <c r="AE10" s="661"/>
      <c r="AF10" s="31"/>
      <c r="AX10" s="4"/>
      <c r="AY10" s="4"/>
      <c r="AZ10" s="49"/>
      <c r="BA10" s="4"/>
    </row>
    <row r="11" spans="1:53" ht="22.5" customHeight="1">
      <c r="A11" s="574" t="s">
        <v>498</v>
      </c>
      <c r="B11" s="892">
        <v>0.4930555555555556</v>
      </c>
      <c r="C11" s="680"/>
      <c r="D11" s="680"/>
      <c r="E11" s="680"/>
      <c r="F11" s="744" t="str">
        <f>'3日目本選'!F94:I94</f>
        <v>西寝屋川</v>
      </c>
      <c r="G11" s="745"/>
      <c r="H11" s="745"/>
      <c r="I11" s="745"/>
      <c r="J11" s="745" t="s">
        <v>22</v>
      </c>
      <c r="K11" s="745"/>
      <c r="L11" s="745" t="str">
        <f>'3日目本選'!L94:O94</f>
        <v>大手前</v>
      </c>
      <c r="M11" s="745"/>
      <c r="N11" s="745"/>
      <c r="O11" s="746"/>
      <c r="P11" s="656" t="str">
        <f>L7</f>
        <v>港</v>
      </c>
      <c r="Q11" s="657"/>
      <c r="R11" s="658"/>
      <c r="S11" s="744" t="str">
        <f>'3日目本選'!S94:V94</f>
        <v>緑風冠</v>
      </c>
      <c r="T11" s="745"/>
      <c r="U11" s="745"/>
      <c r="V11" s="745"/>
      <c r="W11" s="745" t="s">
        <v>22</v>
      </c>
      <c r="X11" s="745"/>
      <c r="Y11" s="745" t="str">
        <f>'3日目本選'!Y94:AB94</f>
        <v>門真西</v>
      </c>
      <c r="Z11" s="745"/>
      <c r="AA11" s="745"/>
      <c r="AB11" s="746"/>
      <c r="AC11" s="656" t="str">
        <f>Y7</f>
        <v>四條畷</v>
      </c>
      <c r="AD11" s="657"/>
      <c r="AE11" s="658"/>
      <c r="AF11" s="31"/>
      <c r="AX11" s="4"/>
      <c r="AY11" s="4"/>
      <c r="AZ11" s="49"/>
      <c r="BA11" s="4"/>
    </row>
    <row r="12" spans="1:53" ht="22.5" customHeight="1">
      <c r="A12" s="574"/>
      <c r="B12" s="893" t="s">
        <v>75</v>
      </c>
      <c r="C12" s="894"/>
      <c r="D12" s="894"/>
      <c r="E12" s="895"/>
      <c r="F12" s="743"/>
      <c r="G12" s="674"/>
      <c r="H12" s="674"/>
      <c r="I12" s="674"/>
      <c r="J12" s="422"/>
      <c r="K12" s="422"/>
      <c r="L12" s="674"/>
      <c r="M12" s="674"/>
      <c r="N12" s="674"/>
      <c r="O12" s="675"/>
      <c r="P12" s="659"/>
      <c r="Q12" s="660"/>
      <c r="R12" s="661"/>
      <c r="S12" s="743"/>
      <c r="T12" s="674"/>
      <c r="U12" s="674"/>
      <c r="V12" s="674"/>
      <c r="W12" s="422"/>
      <c r="X12" s="422"/>
      <c r="Y12" s="674"/>
      <c r="Z12" s="674"/>
      <c r="AA12" s="674"/>
      <c r="AB12" s="675"/>
      <c r="AC12" s="659"/>
      <c r="AD12" s="660"/>
      <c r="AE12" s="661"/>
      <c r="AF12" s="31"/>
      <c r="AX12" s="4"/>
      <c r="AY12" s="4"/>
      <c r="AZ12" s="49"/>
      <c r="BA12" s="4"/>
    </row>
    <row r="13" spans="1:53" ht="22.5" customHeight="1">
      <c r="A13" s="574" t="s">
        <v>499</v>
      </c>
      <c r="B13" s="892">
        <v>0.5555555555555556</v>
      </c>
      <c r="C13" s="680"/>
      <c r="D13" s="680"/>
      <c r="E13" s="681"/>
      <c r="F13" s="782" t="str">
        <f>'予選記入用'!R43</f>
        <v>枚方なぎさ</v>
      </c>
      <c r="G13" s="719"/>
      <c r="H13" s="719"/>
      <c r="I13" s="719"/>
      <c r="J13" s="719" t="s">
        <v>22</v>
      </c>
      <c r="K13" s="719"/>
      <c r="L13" s="719" t="str">
        <f>'予選記入用'!H43</f>
        <v>守口東</v>
      </c>
      <c r="M13" s="719"/>
      <c r="N13" s="719"/>
      <c r="O13" s="735"/>
      <c r="P13" s="703" t="str">
        <f>F17</f>
        <v>牧野</v>
      </c>
      <c r="Q13" s="704"/>
      <c r="R13" s="705"/>
      <c r="S13" s="782" t="str">
        <f>'予選記入用'!C43</f>
        <v>皐が丘</v>
      </c>
      <c r="T13" s="719"/>
      <c r="U13" s="719"/>
      <c r="V13" s="719"/>
      <c r="W13" s="865" t="s">
        <v>22</v>
      </c>
      <c r="X13" s="865"/>
      <c r="Y13" s="719" t="str">
        <f>'予選記入用'!M43</f>
        <v>門真なみはや</v>
      </c>
      <c r="Z13" s="719"/>
      <c r="AA13" s="719"/>
      <c r="AB13" s="735"/>
      <c r="AC13" s="703" t="str">
        <f>S17</f>
        <v>枚方津田</v>
      </c>
      <c r="AD13" s="704"/>
      <c r="AE13" s="705"/>
      <c r="AF13" s="31"/>
      <c r="AX13" s="4"/>
      <c r="AY13" s="4"/>
      <c r="AZ13" s="49"/>
      <c r="BA13" s="4"/>
    </row>
    <row r="14" spans="1:53" ht="22.5" customHeight="1">
      <c r="A14" s="574"/>
      <c r="B14" s="893" t="s">
        <v>75</v>
      </c>
      <c r="C14" s="894"/>
      <c r="D14" s="894"/>
      <c r="E14" s="895"/>
      <c r="F14" s="773"/>
      <c r="G14" s="774"/>
      <c r="H14" s="774"/>
      <c r="I14" s="774"/>
      <c r="J14" s="85"/>
      <c r="K14" s="85"/>
      <c r="L14" s="774"/>
      <c r="M14" s="774"/>
      <c r="N14" s="774"/>
      <c r="O14" s="803"/>
      <c r="P14" s="685" t="str">
        <f>L17</f>
        <v>市岡</v>
      </c>
      <c r="Q14" s="686"/>
      <c r="R14" s="687"/>
      <c r="S14" s="773"/>
      <c r="T14" s="774"/>
      <c r="U14" s="774"/>
      <c r="V14" s="774"/>
      <c r="W14" s="95"/>
      <c r="X14" s="95"/>
      <c r="Y14" s="774"/>
      <c r="Z14" s="774"/>
      <c r="AA14" s="774"/>
      <c r="AB14" s="803"/>
      <c r="AC14" s="685" t="str">
        <f>Y17</f>
        <v>香里丘</v>
      </c>
      <c r="AD14" s="686"/>
      <c r="AE14" s="687"/>
      <c r="AF14" s="31"/>
      <c r="AX14" s="4"/>
      <c r="AY14" s="4"/>
      <c r="AZ14" s="49"/>
      <c r="BA14" s="4"/>
    </row>
    <row r="15" spans="1:56" ht="22.5" customHeight="1">
      <c r="A15" s="574" t="s">
        <v>500</v>
      </c>
      <c r="B15" s="892">
        <v>0.5902777777777778</v>
      </c>
      <c r="C15" s="680"/>
      <c r="D15" s="680"/>
      <c r="E15" s="680"/>
      <c r="F15" s="776" t="str">
        <f>'3日目本選'!F50:I50</f>
        <v>長尾</v>
      </c>
      <c r="G15" s="736"/>
      <c r="H15" s="736"/>
      <c r="I15" s="736"/>
      <c r="J15" s="736" t="s">
        <v>63</v>
      </c>
      <c r="K15" s="736"/>
      <c r="L15" s="736" t="str">
        <f>'3日目本選'!L50:O50</f>
        <v>芦間</v>
      </c>
      <c r="M15" s="736"/>
      <c r="N15" s="736"/>
      <c r="O15" s="781"/>
      <c r="P15" s="869" t="str">
        <f>F13</f>
        <v>枚方なぎさ</v>
      </c>
      <c r="Q15" s="870"/>
      <c r="R15" s="871"/>
      <c r="S15" s="776" t="str">
        <f>'3日目本選'!S50:V50</f>
        <v>枚方</v>
      </c>
      <c r="T15" s="736"/>
      <c r="U15" s="736"/>
      <c r="V15" s="736"/>
      <c r="W15" s="736" t="s">
        <v>63</v>
      </c>
      <c r="X15" s="736"/>
      <c r="Y15" s="736" t="str">
        <f>'3日目本選'!Y50:AB50</f>
        <v>寝屋川</v>
      </c>
      <c r="Z15" s="736"/>
      <c r="AA15" s="736"/>
      <c r="AB15" s="781"/>
      <c r="AC15" s="869" t="str">
        <f>Y13</f>
        <v>門真なみはや</v>
      </c>
      <c r="AD15" s="870"/>
      <c r="AE15" s="871"/>
      <c r="BD15" s="49"/>
    </row>
    <row r="16" spans="1:56" ht="22.5" customHeight="1">
      <c r="A16" s="574"/>
      <c r="B16" s="893" t="s">
        <v>75</v>
      </c>
      <c r="C16" s="894"/>
      <c r="D16" s="894"/>
      <c r="E16" s="895"/>
      <c r="F16" s="777"/>
      <c r="G16" s="778"/>
      <c r="H16" s="778"/>
      <c r="I16" s="778"/>
      <c r="J16" s="420"/>
      <c r="K16" s="420"/>
      <c r="L16" s="778"/>
      <c r="M16" s="778"/>
      <c r="N16" s="778"/>
      <c r="O16" s="787"/>
      <c r="P16" s="739" t="str">
        <f>L13</f>
        <v>守口東</v>
      </c>
      <c r="Q16" s="740"/>
      <c r="R16" s="741"/>
      <c r="S16" s="777"/>
      <c r="T16" s="778"/>
      <c r="U16" s="778"/>
      <c r="V16" s="778"/>
      <c r="W16" s="420"/>
      <c r="X16" s="420"/>
      <c r="Y16" s="778"/>
      <c r="Z16" s="778"/>
      <c r="AA16" s="778"/>
      <c r="AB16" s="787"/>
      <c r="AC16" s="739" t="str">
        <f>Y9</f>
        <v>茨田</v>
      </c>
      <c r="AD16" s="740"/>
      <c r="AE16" s="741"/>
      <c r="BD16" s="49"/>
    </row>
    <row r="17" spans="1:56" ht="22.5" customHeight="1">
      <c r="A17" s="574" t="s">
        <v>501</v>
      </c>
      <c r="B17" s="892">
        <v>0.6527777777777778</v>
      </c>
      <c r="C17" s="680"/>
      <c r="D17" s="680"/>
      <c r="E17" s="681"/>
      <c r="F17" s="776" t="str">
        <f>'3日目本選'!F49:I49</f>
        <v>牧野</v>
      </c>
      <c r="G17" s="736"/>
      <c r="H17" s="736"/>
      <c r="I17" s="736"/>
      <c r="J17" s="736" t="s">
        <v>63</v>
      </c>
      <c r="K17" s="736"/>
      <c r="L17" s="736" t="str">
        <f>'3日目本選'!L49:O49</f>
        <v>市岡</v>
      </c>
      <c r="M17" s="736"/>
      <c r="N17" s="736"/>
      <c r="O17" s="781"/>
      <c r="P17" s="703" t="str">
        <f>F15</f>
        <v>長尾</v>
      </c>
      <c r="Q17" s="704"/>
      <c r="R17" s="705"/>
      <c r="S17" s="776" t="str">
        <f>'3日目本選'!S49:V49</f>
        <v>枚方津田</v>
      </c>
      <c r="T17" s="736"/>
      <c r="U17" s="736"/>
      <c r="V17" s="736"/>
      <c r="W17" s="736" t="s">
        <v>63</v>
      </c>
      <c r="X17" s="736"/>
      <c r="Y17" s="736" t="str">
        <f>'3日目本選'!Y49:AB49</f>
        <v>香里丘</v>
      </c>
      <c r="Z17" s="736"/>
      <c r="AA17" s="736"/>
      <c r="AB17" s="781"/>
      <c r="AC17" s="703" t="str">
        <f>S15</f>
        <v>枚方</v>
      </c>
      <c r="AD17" s="704"/>
      <c r="AE17" s="705"/>
      <c r="BD17" s="49"/>
    </row>
    <row r="18" spans="1:56" ht="22.5" customHeight="1" thickBot="1">
      <c r="A18" s="574"/>
      <c r="B18" s="898" t="s">
        <v>75</v>
      </c>
      <c r="C18" s="899"/>
      <c r="D18" s="899"/>
      <c r="E18" s="900"/>
      <c r="F18" s="891"/>
      <c r="G18" s="889"/>
      <c r="H18" s="889"/>
      <c r="I18" s="889"/>
      <c r="J18" s="420"/>
      <c r="K18" s="420"/>
      <c r="L18" s="889"/>
      <c r="M18" s="889"/>
      <c r="N18" s="889"/>
      <c r="O18" s="890"/>
      <c r="P18" s="775" t="str">
        <f>L15</f>
        <v>芦間</v>
      </c>
      <c r="Q18" s="676"/>
      <c r="R18" s="737"/>
      <c r="S18" s="891"/>
      <c r="T18" s="889"/>
      <c r="U18" s="889"/>
      <c r="V18" s="889"/>
      <c r="W18" s="421"/>
      <c r="X18" s="421"/>
      <c r="Y18" s="889"/>
      <c r="Z18" s="889"/>
      <c r="AA18" s="889"/>
      <c r="AB18" s="890"/>
      <c r="AC18" s="775" t="str">
        <f>Y15</f>
        <v>寝屋川</v>
      </c>
      <c r="AD18" s="676"/>
      <c r="AE18" s="737"/>
      <c r="BD18" s="49"/>
    </row>
    <row r="19" spans="2:56" ht="22.5" customHeight="1" thickBot="1">
      <c r="B19" s="902">
        <v>0.7222222222222222</v>
      </c>
      <c r="C19" s="903"/>
      <c r="D19" s="903"/>
      <c r="E19" s="903"/>
      <c r="F19" s="924" t="s">
        <v>60</v>
      </c>
      <c r="G19" s="925"/>
      <c r="H19" s="925"/>
      <c r="I19" s="925"/>
      <c r="J19" s="925"/>
      <c r="K19" s="925"/>
      <c r="L19" s="925"/>
      <c r="M19" s="925"/>
      <c r="N19" s="925"/>
      <c r="O19" s="925"/>
      <c r="P19" s="925"/>
      <c r="Q19" s="925"/>
      <c r="R19" s="925"/>
      <c r="S19" s="925"/>
      <c r="T19" s="925"/>
      <c r="U19" s="925"/>
      <c r="V19" s="925"/>
      <c r="W19" s="925"/>
      <c r="X19" s="925"/>
      <c r="Y19" s="925"/>
      <c r="Z19" s="925"/>
      <c r="AA19" s="925"/>
      <c r="AB19" s="925"/>
      <c r="AC19" s="925"/>
      <c r="AD19" s="925"/>
      <c r="AE19" s="926"/>
      <c r="BD19" s="49"/>
    </row>
    <row r="20" spans="2:56" ht="22.5" customHeight="1" thickBot="1">
      <c r="B20" s="901">
        <v>0.7430555555555555</v>
      </c>
      <c r="C20" s="626"/>
      <c r="D20" s="626"/>
      <c r="E20" s="626"/>
      <c r="F20" s="886" t="s">
        <v>61</v>
      </c>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8"/>
      <c r="BD20" s="49"/>
    </row>
    <row r="21" spans="2:56" ht="22.5" customHeight="1" thickBot="1">
      <c r="B21" s="896">
        <v>0.7569444444444445</v>
      </c>
      <c r="C21" s="897"/>
      <c r="D21" s="897"/>
      <c r="E21" s="897"/>
      <c r="F21" s="938" t="s">
        <v>507</v>
      </c>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40"/>
      <c r="BD21"/>
    </row>
    <row r="22" spans="2:56" ht="7.5" customHeight="1">
      <c r="B22" s="5"/>
      <c r="BD22" s="50"/>
    </row>
    <row r="23" spans="2:56" ht="33" customHeight="1" thickBot="1">
      <c r="B23" s="21" t="s">
        <v>441</v>
      </c>
      <c r="BD23" s="49"/>
    </row>
    <row r="24" spans="2:46" s="11" customFormat="1" ht="26.25" customHeight="1" thickBot="1">
      <c r="B24" s="842"/>
      <c r="C24" s="614"/>
      <c r="D24" s="843"/>
      <c r="E24" s="614" t="str">
        <f>B25</f>
        <v>皐が丘</v>
      </c>
      <c r="F24" s="614"/>
      <c r="G24" s="614"/>
      <c r="H24" s="613" t="str">
        <f>B26</f>
        <v>守口東</v>
      </c>
      <c r="I24" s="614"/>
      <c r="J24" s="615"/>
      <c r="K24" s="973" t="str">
        <f>B27</f>
        <v>門真なみはや</v>
      </c>
      <c r="L24" s="974"/>
      <c r="M24" s="974"/>
      <c r="N24" s="854" t="str">
        <f>B28</f>
        <v>枚方なぎさ</v>
      </c>
      <c r="O24" s="855"/>
      <c r="P24" s="856"/>
      <c r="Q24" s="649" t="str">
        <f>B29</f>
        <v>茨田</v>
      </c>
      <c r="R24" s="649"/>
      <c r="S24" s="649"/>
      <c r="T24" s="962" t="s">
        <v>28</v>
      </c>
      <c r="U24" s="603"/>
      <c r="V24" s="604" t="s">
        <v>29</v>
      </c>
      <c r="W24" s="616"/>
      <c r="X24" s="857" t="s">
        <v>411</v>
      </c>
      <c r="Y24" s="858"/>
      <c r="Z24" s="859" t="s">
        <v>392</v>
      </c>
      <c r="AA24" s="858"/>
      <c r="AB24" s="859" t="s">
        <v>412</v>
      </c>
      <c r="AC24" s="860"/>
      <c r="AD24" s="941" t="s">
        <v>30</v>
      </c>
      <c r="AE24" s="942"/>
      <c r="AF24" s="11">
        <v>1</v>
      </c>
      <c r="AG24" s="11">
        <v>2</v>
      </c>
      <c r="AH24" s="11">
        <v>3</v>
      </c>
      <c r="AI24" s="11">
        <v>4</v>
      </c>
      <c r="AJ24" s="11">
        <v>5</v>
      </c>
      <c r="AK24" s="11">
        <v>1</v>
      </c>
      <c r="AL24" s="11">
        <v>2</v>
      </c>
      <c r="AM24" s="11">
        <v>3</v>
      </c>
      <c r="AN24" s="11">
        <v>4</v>
      </c>
      <c r="AO24" s="11">
        <v>5</v>
      </c>
      <c r="AP24" s="11">
        <v>1</v>
      </c>
      <c r="AQ24" s="11">
        <v>2</v>
      </c>
      <c r="AR24" s="11">
        <v>3</v>
      </c>
      <c r="AS24" s="11">
        <v>4</v>
      </c>
      <c r="AT24" s="18">
        <v>5</v>
      </c>
    </row>
    <row r="25" spans="2:46" s="11" customFormat="1" ht="26.25" customHeight="1" thickTop="1">
      <c r="B25" s="844" t="str">
        <f>'予選記入用'!C43</f>
        <v>皐が丘</v>
      </c>
      <c r="C25" s="695"/>
      <c r="D25" s="845"/>
      <c r="E25" s="848"/>
      <c r="F25" s="849"/>
      <c r="G25" s="850"/>
      <c r="H25" s="400">
        <f>G26</f>
        <v>0</v>
      </c>
      <c r="I25" s="401" t="str">
        <f>IF(F26="○","×",IF(F26="×","○",IF(F26="△","△")))</f>
        <v>△</v>
      </c>
      <c r="J25" s="402">
        <f>E26</f>
        <v>0</v>
      </c>
      <c r="K25" s="403">
        <f>G27</f>
        <v>0</v>
      </c>
      <c r="L25" s="404" t="str">
        <f>IF(F27="○","×",IF(F27="×","○",IF(F27="△","△")))</f>
        <v>△</v>
      </c>
      <c r="M25" s="405">
        <f>E27</f>
        <v>0</v>
      </c>
      <c r="N25" s="403">
        <f>G28</f>
        <v>33</v>
      </c>
      <c r="O25" s="404" t="str">
        <f>IF(F28="○","×",IF(F28="×","○",IF(F28="△","△")))</f>
        <v>○</v>
      </c>
      <c r="P25" s="405">
        <f>E28</f>
        <v>20</v>
      </c>
      <c r="Q25" s="403">
        <f>G29</f>
        <v>48</v>
      </c>
      <c r="R25" s="404" t="str">
        <f>IF(F29="○","×",IF(F29="×","○",IF(F29="△","△")))</f>
        <v>○</v>
      </c>
      <c r="S25" s="404">
        <f>E29</f>
        <v>10</v>
      </c>
      <c r="T25" s="963">
        <f>SUM(AF25:AJ25)</f>
        <v>2</v>
      </c>
      <c r="U25" s="964"/>
      <c r="V25" s="971">
        <f>SUM(AK25:AO25)</f>
        <v>0</v>
      </c>
      <c r="W25" s="972"/>
      <c r="X25" s="846">
        <f>K25+N25+Q25+H25</f>
        <v>81</v>
      </c>
      <c r="Y25" s="847"/>
      <c r="Z25" s="861">
        <f>M25+P25+S25+J25</f>
        <v>30</v>
      </c>
      <c r="AA25" s="847"/>
      <c r="AB25" s="861">
        <f>X25-Z25</f>
        <v>51</v>
      </c>
      <c r="AC25" s="862"/>
      <c r="AD25" s="965">
        <f>RANK(T25,$V$25:$W$29,0)</f>
        <v>1</v>
      </c>
      <c r="AE25" s="966"/>
      <c r="AF25" s="11">
        <f>IF(F25="○",1,"")</f>
      </c>
      <c r="AG25" s="11">
        <f>IF(I25="○",1,"")</f>
      </c>
      <c r="AH25" s="11">
        <f>IF(L25="○",1,"")</f>
      </c>
      <c r="AI25" s="11">
        <f>IF(O25="○",1,"")</f>
        <v>1</v>
      </c>
      <c r="AJ25" s="11">
        <f>IF(R25="○",1,"")</f>
        <v>1</v>
      </c>
      <c r="AK25" s="11">
        <f>IF(F25="×",1,"")</f>
      </c>
      <c r="AL25" s="11">
        <f>IF(I25="×",1,"")</f>
      </c>
      <c r="AM25" s="11">
        <f>IF(L25="×",1,"")</f>
      </c>
      <c r="AN25" s="11">
        <f>IF(O25="×",1,"")</f>
      </c>
      <c r="AO25" s="11">
        <f>IF(R25="×",1,"")</f>
      </c>
      <c r="AP25" s="11">
        <f>IF(F25="△",1,"")</f>
      </c>
      <c r="AQ25" s="11">
        <f>IF(I25="△",1,"")</f>
        <v>1</v>
      </c>
      <c r="AR25" s="11">
        <f>IF(L25="△",1,"")</f>
        <v>1</v>
      </c>
      <c r="AS25" s="11">
        <f>IF(O25="△",1,"")</f>
      </c>
      <c r="AT25" s="11">
        <f>IF(R25="△",1,"")</f>
      </c>
    </row>
    <row r="26" spans="2:46" s="11" customFormat="1" ht="26.25" customHeight="1">
      <c r="B26" s="834" t="str">
        <f>'予選記入用'!H43</f>
        <v>守口東</v>
      </c>
      <c r="C26" s="758"/>
      <c r="D26" s="954"/>
      <c r="E26" s="406"/>
      <c r="F26" s="407" t="str">
        <f>IF(E26&gt;G26,"○",IF(E26&lt;G26,"×",IF(E26=G26,"△")))</f>
        <v>△</v>
      </c>
      <c r="G26" s="408"/>
      <c r="H26" s="851"/>
      <c r="I26" s="852"/>
      <c r="J26" s="853"/>
      <c r="K26" s="409">
        <f>J27</f>
        <v>11</v>
      </c>
      <c r="L26" s="407" t="str">
        <f>IF(I27="○","×",IF(I27="×","○",IF(I27="△","△")))</f>
        <v>×</v>
      </c>
      <c r="M26" s="408">
        <f>H27</f>
        <v>31</v>
      </c>
      <c r="N26" s="409">
        <f>J28</f>
        <v>0</v>
      </c>
      <c r="O26" s="407" t="str">
        <f>IF(I28="○","×",IF(I28="×","○",IF(I28="△","△")))</f>
        <v>△</v>
      </c>
      <c r="P26" s="408">
        <f>H28</f>
        <v>0</v>
      </c>
      <c r="Q26" s="409">
        <f>J29</f>
        <v>40</v>
      </c>
      <c r="R26" s="407" t="str">
        <f>IF(I29="○","×",IF(I29="×","○",IF(I29="△","△")))</f>
        <v>○</v>
      </c>
      <c r="S26" s="407">
        <f>H29</f>
        <v>26</v>
      </c>
      <c r="T26" s="838">
        <f>SUM(AF26:AJ26)</f>
        <v>1</v>
      </c>
      <c r="U26" s="839"/>
      <c r="V26" s="958">
        <f>SUM(AK26:AO26)</f>
        <v>1</v>
      </c>
      <c r="W26" s="959"/>
      <c r="X26" s="834">
        <f>K26+N26+Q26+E26</f>
        <v>51</v>
      </c>
      <c r="Y26" s="725"/>
      <c r="Z26" s="724">
        <f>M26+P26+S26+G26</f>
        <v>57</v>
      </c>
      <c r="AA26" s="725"/>
      <c r="AB26" s="724">
        <f>X26-Z26</f>
        <v>-6</v>
      </c>
      <c r="AC26" s="758"/>
      <c r="AD26" s="967">
        <f>RANK(T26,$V$25:$W$29,0)</f>
        <v>3</v>
      </c>
      <c r="AE26" s="968"/>
      <c r="AF26" s="11">
        <f>IF(F26="○",1,"")</f>
      </c>
      <c r="AG26" s="11">
        <f>IF(I26="○",1,"")</f>
      </c>
      <c r="AH26" s="11">
        <f>IF(L26="○",1,"")</f>
      </c>
      <c r="AI26" s="11">
        <f>IF(O26="○",1,"")</f>
      </c>
      <c r="AJ26" s="11">
        <f>IF(R26="○",1,"")</f>
        <v>1</v>
      </c>
      <c r="AK26" s="11">
        <f>IF(F26="×",1,"")</f>
      </c>
      <c r="AL26" s="11">
        <f>IF(I26="×",1,"")</f>
      </c>
      <c r="AM26" s="11">
        <f>IF(L26="×",1,"")</f>
        <v>1</v>
      </c>
      <c r="AN26" s="11">
        <f>IF(O26="×",1,"")</f>
      </c>
      <c r="AO26" s="11">
        <f>IF(R26="×",1,"")</f>
      </c>
      <c r="AP26" s="11">
        <f>IF(F26="△",1,"")</f>
        <v>1</v>
      </c>
      <c r="AQ26" s="11">
        <f>IF(I26="△",1,"")</f>
      </c>
      <c r="AR26" s="11">
        <f>IF(L26="△",1,"")</f>
      </c>
      <c r="AS26" s="11">
        <f>IF(O26="△",1,"")</f>
        <v>1</v>
      </c>
      <c r="AT26" s="11">
        <f>IF(R26="△",1,"")</f>
      </c>
    </row>
    <row r="27" spans="2:46" s="11" customFormat="1" ht="26.25" customHeight="1">
      <c r="B27" s="955" t="str">
        <f>'予選記入用'!M43</f>
        <v>門真なみはや</v>
      </c>
      <c r="C27" s="956"/>
      <c r="D27" s="957"/>
      <c r="E27" s="406"/>
      <c r="F27" s="407" t="str">
        <f>IF(E27&gt;G27,"○",IF(E27&lt;G27,"×",IF(E27=G27,"△")))</f>
        <v>△</v>
      </c>
      <c r="G27" s="408"/>
      <c r="H27" s="409">
        <v>31</v>
      </c>
      <c r="I27" s="407" t="str">
        <f>IF(H27&gt;J27,"○",IF(H27&lt;J27,"×",IF(H27=J27,"△")))</f>
        <v>○</v>
      </c>
      <c r="J27" s="408">
        <v>11</v>
      </c>
      <c r="K27" s="851"/>
      <c r="L27" s="852"/>
      <c r="M27" s="853"/>
      <c r="N27" s="409">
        <f>M28</f>
        <v>42</v>
      </c>
      <c r="O27" s="407" t="str">
        <f>IF(L28="○","×",IF(L28="×","○",IF(L28="△","△")))</f>
        <v>○</v>
      </c>
      <c r="P27" s="408">
        <f>K28</f>
        <v>12</v>
      </c>
      <c r="Q27" s="409">
        <f>M29</f>
        <v>0</v>
      </c>
      <c r="R27" s="407" t="str">
        <f>IF(L29="○","×",IF(L29="×","○",IF(L29="△","△")))</f>
        <v>△</v>
      </c>
      <c r="S27" s="407">
        <f>K29</f>
        <v>0</v>
      </c>
      <c r="T27" s="838">
        <f>SUM(AF27:AJ27)</f>
        <v>2</v>
      </c>
      <c r="U27" s="839"/>
      <c r="V27" s="958">
        <f>SUM(AK27:AO27)</f>
        <v>0</v>
      </c>
      <c r="W27" s="959"/>
      <c r="X27" s="834">
        <f>E27+N27+Q27+H27</f>
        <v>73</v>
      </c>
      <c r="Y27" s="725"/>
      <c r="Z27" s="724">
        <f>G27+P27+S27+J27</f>
        <v>23</v>
      </c>
      <c r="AA27" s="725"/>
      <c r="AB27" s="724">
        <f>X27-Z27</f>
        <v>50</v>
      </c>
      <c r="AC27" s="758"/>
      <c r="AD27" s="967">
        <f>RANK(T27,$V$25:$W$29,0)</f>
        <v>1</v>
      </c>
      <c r="AE27" s="968"/>
      <c r="AF27" s="11">
        <f>IF(F27="○",1,"")</f>
      </c>
      <c r="AG27" s="11">
        <f>IF(I27="○",1,"")</f>
        <v>1</v>
      </c>
      <c r="AH27" s="11">
        <f>IF(L27="○",1,"")</f>
      </c>
      <c r="AI27" s="11">
        <f>IF(O27="○",1,"")</f>
        <v>1</v>
      </c>
      <c r="AJ27" s="11">
        <f>IF(R27="○",1,"")</f>
      </c>
      <c r="AK27" s="11">
        <f>IF(F27="×",1,"")</f>
      </c>
      <c r="AL27" s="11">
        <f>IF(I27="×",1,"")</f>
      </c>
      <c r="AM27" s="11">
        <f>IF(L27="×",1,"")</f>
      </c>
      <c r="AN27" s="11">
        <f>IF(O27="×",1,"")</f>
      </c>
      <c r="AO27" s="11">
        <f>IF(R27="×",1,"")</f>
      </c>
      <c r="AP27" s="11">
        <f>IF(F27="△",1,"")</f>
        <v>1</v>
      </c>
      <c r="AQ27" s="11">
        <f>IF(I27="△",1,"")</f>
      </c>
      <c r="AR27" s="11">
        <f>IF(L27="△",1,"")</f>
      </c>
      <c r="AS27" s="11">
        <f>IF(O27="△",1,"")</f>
      </c>
      <c r="AT27" s="11">
        <f>IF(R27="△",1,"")</f>
        <v>1</v>
      </c>
    </row>
    <row r="28" spans="2:46" s="11" customFormat="1" ht="26.25" customHeight="1">
      <c r="B28" s="835" t="str">
        <f>'予選記入用'!R43</f>
        <v>枚方なぎさ</v>
      </c>
      <c r="C28" s="836"/>
      <c r="D28" s="837"/>
      <c r="E28" s="406">
        <v>20</v>
      </c>
      <c r="F28" s="407" t="str">
        <f>IF(E28&gt;G28,"○",IF(E28&lt;G28,"×",IF(E28=G28,"△")))</f>
        <v>×</v>
      </c>
      <c r="G28" s="408">
        <v>33</v>
      </c>
      <c r="H28" s="409"/>
      <c r="I28" s="407" t="str">
        <f>IF(H28&gt;J28,"○",IF(H28&lt;J28,"×",IF(H28=J28,"△")))</f>
        <v>△</v>
      </c>
      <c r="J28" s="408"/>
      <c r="K28" s="409">
        <v>12</v>
      </c>
      <c r="L28" s="407" t="str">
        <f>IF(K28&gt;M28,"○",IF(K28&lt;M28,"×",IF(K28=M28,"△")))</f>
        <v>×</v>
      </c>
      <c r="M28" s="408">
        <v>42</v>
      </c>
      <c r="N28" s="851"/>
      <c r="O28" s="852"/>
      <c r="P28" s="853"/>
      <c r="Q28" s="410">
        <f>P29</f>
        <v>0</v>
      </c>
      <c r="R28" s="407" t="str">
        <f>IF(O29="○","×",IF(O29="×","○",IF(O29="△","△")))</f>
        <v>△</v>
      </c>
      <c r="S28" s="407">
        <f>N29</f>
        <v>0</v>
      </c>
      <c r="T28" s="838">
        <f>SUM(AF28:AJ28)</f>
        <v>0</v>
      </c>
      <c r="U28" s="839"/>
      <c r="V28" s="958">
        <f>SUM(AK28:AO28)</f>
        <v>2</v>
      </c>
      <c r="W28" s="959"/>
      <c r="X28" s="834">
        <f>K28+E28+Q28+H28</f>
        <v>32</v>
      </c>
      <c r="Y28" s="725"/>
      <c r="Z28" s="724">
        <f>M28+G28+S28+J28</f>
        <v>75</v>
      </c>
      <c r="AA28" s="725"/>
      <c r="AB28" s="724">
        <f>X28-Z28</f>
        <v>-43</v>
      </c>
      <c r="AC28" s="758"/>
      <c r="AD28" s="967">
        <f>RANK(T28,$V$25:$W$29,0)</f>
        <v>4</v>
      </c>
      <c r="AE28" s="968"/>
      <c r="AF28" s="11">
        <f>IF(F28="○",1,"")</f>
      </c>
      <c r="AG28" s="11">
        <f>IF(I28="○",1,"")</f>
      </c>
      <c r="AH28" s="11">
        <f>IF(L28="○",1,"")</f>
      </c>
      <c r="AI28" s="11">
        <f>IF(O28="○",1,"")</f>
      </c>
      <c r="AJ28" s="11">
        <f>IF(R28="○",1,"")</f>
      </c>
      <c r="AK28" s="11">
        <f>IF(F28="×",1,"")</f>
        <v>1</v>
      </c>
      <c r="AL28" s="11">
        <f>IF(I28="×",1,"")</f>
      </c>
      <c r="AM28" s="11">
        <f>IF(L28="×",1,"")</f>
        <v>1</v>
      </c>
      <c r="AN28" s="11">
        <f>IF(O28="×",1,"")</f>
      </c>
      <c r="AO28" s="11">
        <f>IF(R28="×",1,"")</f>
      </c>
      <c r="AP28" s="11">
        <f>IF(F28="△",1,"")</f>
      </c>
      <c r="AQ28" s="11">
        <f>IF(I28="△",1,"")</f>
        <v>1</v>
      </c>
      <c r="AR28" s="11">
        <f>IF(L28="△",1,"")</f>
      </c>
      <c r="AS28" s="11">
        <f>IF(O28="△",1,"")</f>
      </c>
      <c r="AT28" s="11">
        <f>IF(R28="△",1,"")</f>
        <v>1</v>
      </c>
    </row>
    <row r="29" spans="2:46" s="11" customFormat="1" ht="26.25" customHeight="1" thickBot="1">
      <c r="B29" s="829" t="str">
        <f>'予選記入用'!R44</f>
        <v>茨田</v>
      </c>
      <c r="C29" s="830"/>
      <c r="D29" s="831"/>
      <c r="E29" s="411">
        <v>10</v>
      </c>
      <c r="F29" s="412" t="str">
        <f>IF(E29&gt;G29,"○",IF(E29&lt;G29,"×",IF(E29=G29,"△")))</f>
        <v>×</v>
      </c>
      <c r="G29" s="413">
        <v>48</v>
      </c>
      <c r="H29" s="414">
        <v>26</v>
      </c>
      <c r="I29" s="412" t="str">
        <f>IF(H29&gt;J29,"○",IF(H29&lt;J29,"×",IF(H29=J29,"△")))</f>
        <v>×</v>
      </c>
      <c r="J29" s="413">
        <v>40</v>
      </c>
      <c r="K29" s="414"/>
      <c r="L29" s="412" t="str">
        <f>IF(K29&gt;M29,"○",IF(K29&lt;M29,"×",IF(K29=M29,"△")))</f>
        <v>△</v>
      </c>
      <c r="M29" s="413"/>
      <c r="N29" s="414"/>
      <c r="O29" s="412" t="str">
        <f>IF(N29&gt;P29,"○",IF(N29&lt;P29,"×",IF(N29=P29,"△")))</f>
        <v>△</v>
      </c>
      <c r="P29" s="413"/>
      <c r="Q29" s="952"/>
      <c r="R29" s="953"/>
      <c r="S29" s="953"/>
      <c r="T29" s="840">
        <f>SUM(AF29:AJ29)</f>
        <v>0</v>
      </c>
      <c r="U29" s="841"/>
      <c r="V29" s="960">
        <f>SUM(AK29:AO29)</f>
        <v>2</v>
      </c>
      <c r="W29" s="961"/>
      <c r="X29" s="829">
        <f>K29+N29+E29+H29</f>
        <v>36</v>
      </c>
      <c r="Y29" s="833"/>
      <c r="Z29" s="832">
        <f>M29+P29+G29+J29</f>
        <v>88</v>
      </c>
      <c r="AA29" s="833"/>
      <c r="AB29" s="832">
        <f>X29-Z29</f>
        <v>-52</v>
      </c>
      <c r="AC29" s="830"/>
      <c r="AD29" s="969">
        <f>RANK(T29,$V$25:$W$29,0)</f>
        <v>4</v>
      </c>
      <c r="AE29" s="970"/>
      <c r="AF29" s="11">
        <f>IF(F29="○",1,"")</f>
      </c>
      <c r="AG29" s="11">
        <f>IF(I29="○",1,"")</f>
      </c>
      <c r="AH29" s="11">
        <f>IF(L29="○",1,"")</f>
      </c>
      <c r="AI29" s="11">
        <f>IF(O29="○",1,"")</f>
      </c>
      <c r="AJ29" s="11">
        <f>IF(R29="○",1,"")</f>
      </c>
      <c r="AK29" s="11">
        <f>IF(F29="×",1,"")</f>
        <v>1</v>
      </c>
      <c r="AL29" s="11">
        <f>IF(I29="×",1,"")</f>
        <v>1</v>
      </c>
      <c r="AM29" s="11">
        <f>IF(L29="×",1,"")</f>
      </c>
      <c r="AN29" s="11">
        <f>IF(O29="×",1,"")</f>
      </c>
      <c r="AO29" s="11">
        <f>IF(R29="×",1,"")</f>
      </c>
      <c r="AP29" s="11">
        <f>IF(F29="△",1,"")</f>
      </c>
      <c r="AQ29" s="11">
        <f>IF(I29="△",1,"")</f>
      </c>
      <c r="AR29" s="11">
        <f>IF(L29="△",1,"")</f>
        <v>1</v>
      </c>
      <c r="AS29" s="11">
        <f>IF(O29="△",1,"")</f>
        <v>1</v>
      </c>
      <c r="AT29" s="11">
        <f>IF(R29="△",1,"")</f>
      </c>
    </row>
    <row r="30" spans="2:34" s="11" customFormat="1" ht="15.75" customHeight="1">
      <c r="B30" s="950" t="s">
        <v>436</v>
      </c>
      <c r="C30" s="950"/>
      <c r="D30" s="950"/>
      <c r="E30" s="950"/>
      <c r="F30" s="950"/>
      <c r="G30" s="950"/>
      <c r="H30" s="950"/>
      <c r="I30" s="950"/>
      <c r="J30" s="950"/>
      <c r="K30" s="950"/>
      <c r="L30" s="950"/>
      <c r="M30" s="950"/>
      <c r="N30" s="950"/>
      <c r="O30" s="950"/>
      <c r="P30" s="950"/>
      <c r="Q30" s="950"/>
      <c r="R30" s="950"/>
      <c r="S30" s="950"/>
      <c r="T30" s="950"/>
      <c r="U30" s="950"/>
      <c r="V30" s="950"/>
      <c r="W30" s="950"/>
      <c r="X30" s="950"/>
      <c r="Y30" s="950"/>
      <c r="Z30" s="950"/>
      <c r="AA30" s="950"/>
      <c r="AB30" s="950"/>
      <c r="AC30" s="951"/>
      <c r="AD30" s="951"/>
      <c r="AE30" s="951"/>
      <c r="AF30" s="148"/>
      <c r="AG30" s="148"/>
      <c r="AH30" s="148"/>
    </row>
    <row r="31" spans="2:56" ht="27.75" customHeight="1" thickBot="1">
      <c r="B31" s="48" t="s">
        <v>114</v>
      </c>
      <c r="C31" s="7"/>
      <c r="D31" s="7"/>
      <c r="E31" s="7"/>
      <c r="F31" s="6"/>
      <c r="G31" s="7"/>
      <c r="H31" s="7"/>
      <c r="I31" s="7"/>
      <c r="J31" s="8"/>
      <c r="BD31" s="49"/>
    </row>
    <row r="32" spans="2:59" ht="26.25" customHeight="1">
      <c r="B32" s="910" t="s">
        <v>37</v>
      </c>
      <c r="C32" s="911"/>
      <c r="D32" s="911"/>
      <c r="E32" s="911"/>
      <c r="F32" s="911"/>
      <c r="G32" s="911"/>
      <c r="H32" s="916"/>
      <c r="I32" s="883" t="s">
        <v>38</v>
      </c>
      <c r="J32" s="884"/>
      <c r="K32" s="885"/>
      <c r="L32" s="881"/>
      <c r="M32" s="882"/>
      <c r="N32" s="882"/>
      <c r="O32" s="882"/>
      <c r="P32" s="883" t="s">
        <v>39</v>
      </c>
      <c r="Q32" s="884"/>
      <c r="R32" s="885"/>
      <c r="S32" s="881"/>
      <c r="T32" s="882"/>
      <c r="U32" s="882"/>
      <c r="V32" s="882"/>
      <c r="W32" s="910" t="s">
        <v>40</v>
      </c>
      <c r="X32" s="911"/>
      <c r="Y32" s="911"/>
      <c r="Z32" s="908"/>
      <c r="AA32" s="908"/>
      <c r="AB32" s="908"/>
      <c r="AC32" s="909"/>
      <c r="AD32" s="21"/>
      <c r="AE32" s="21"/>
      <c r="AF32" s="21"/>
      <c r="AG32" s="21"/>
      <c r="AH32" s="21"/>
      <c r="AI32" s="4"/>
      <c r="BB32" s="31"/>
      <c r="BC32" s="31"/>
      <c r="BD32" s="31"/>
      <c r="BG32" s="49"/>
    </row>
    <row r="33" spans="2:56" ht="26.25" customHeight="1">
      <c r="B33" s="906" t="s">
        <v>118</v>
      </c>
      <c r="C33" s="907"/>
      <c r="D33" s="907"/>
      <c r="E33" s="907"/>
      <c r="F33" s="907"/>
      <c r="G33" s="907"/>
      <c r="H33" s="912"/>
      <c r="I33" s="913" t="s">
        <v>117</v>
      </c>
      <c r="J33" s="914"/>
      <c r="K33" s="915"/>
      <c r="L33" s="921"/>
      <c r="M33" s="922"/>
      <c r="N33" s="922"/>
      <c r="O33" s="922"/>
      <c r="P33" s="913" t="s">
        <v>116</v>
      </c>
      <c r="Q33" s="914"/>
      <c r="R33" s="915"/>
      <c r="S33" s="921"/>
      <c r="T33" s="922"/>
      <c r="U33" s="922"/>
      <c r="V33" s="922"/>
      <c r="W33" s="906" t="s">
        <v>115</v>
      </c>
      <c r="X33" s="907"/>
      <c r="Y33" s="907"/>
      <c r="Z33" s="904"/>
      <c r="AA33" s="904"/>
      <c r="AB33" s="904"/>
      <c r="AC33" s="905"/>
      <c r="AD33" s="21"/>
      <c r="AE33" s="21"/>
      <c r="AF33" s="21"/>
      <c r="AG33" s="21"/>
      <c r="AH33" s="21"/>
      <c r="AI33" s="4"/>
      <c r="BB33" s="31"/>
      <c r="BC33" s="31"/>
      <c r="BD33" s="31"/>
    </row>
    <row r="34" spans="2:56" ht="25.5" customHeight="1">
      <c r="B34" s="906" t="s">
        <v>119</v>
      </c>
      <c r="C34" s="907"/>
      <c r="D34" s="907"/>
      <c r="E34" s="907"/>
      <c r="F34" s="907"/>
      <c r="G34" s="907"/>
      <c r="H34" s="912"/>
      <c r="I34" s="913" t="s">
        <v>120</v>
      </c>
      <c r="J34" s="914"/>
      <c r="K34" s="915"/>
      <c r="L34" s="921"/>
      <c r="M34" s="922"/>
      <c r="N34" s="922"/>
      <c r="O34" s="922"/>
      <c r="P34" s="913" t="s">
        <v>121</v>
      </c>
      <c r="Q34" s="914"/>
      <c r="R34" s="915"/>
      <c r="S34" s="921"/>
      <c r="T34" s="922"/>
      <c r="U34" s="922"/>
      <c r="V34" s="922"/>
      <c r="W34" s="906" t="s">
        <v>122</v>
      </c>
      <c r="X34" s="907"/>
      <c r="Y34" s="907"/>
      <c r="Z34" s="904"/>
      <c r="AA34" s="904"/>
      <c r="AB34" s="904"/>
      <c r="AC34" s="905"/>
      <c r="AD34" s="21"/>
      <c r="AE34" s="21"/>
      <c r="AF34" s="21"/>
      <c r="AG34" s="21"/>
      <c r="AH34" s="21"/>
      <c r="AI34" s="4"/>
      <c r="BB34" s="31"/>
      <c r="BC34" s="31"/>
      <c r="BD34" s="31"/>
    </row>
    <row r="35" spans="2:56" ht="26.25" customHeight="1">
      <c r="B35" s="906" t="s">
        <v>126</v>
      </c>
      <c r="C35" s="907"/>
      <c r="D35" s="907"/>
      <c r="E35" s="907"/>
      <c r="F35" s="907"/>
      <c r="G35" s="907"/>
      <c r="H35" s="912"/>
      <c r="I35" s="913" t="s">
        <v>125</v>
      </c>
      <c r="J35" s="914"/>
      <c r="K35" s="915"/>
      <c r="L35" s="923"/>
      <c r="M35" s="923"/>
      <c r="N35" s="923"/>
      <c r="O35" s="921"/>
      <c r="P35" s="913" t="s">
        <v>124</v>
      </c>
      <c r="Q35" s="914"/>
      <c r="R35" s="915"/>
      <c r="S35" s="921"/>
      <c r="T35" s="922"/>
      <c r="U35" s="922"/>
      <c r="V35" s="922"/>
      <c r="W35" s="906" t="s">
        <v>123</v>
      </c>
      <c r="X35" s="907"/>
      <c r="Y35" s="907"/>
      <c r="Z35" s="904"/>
      <c r="AA35" s="904"/>
      <c r="AB35" s="904"/>
      <c r="AC35" s="905"/>
      <c r="AG35" s="4"/>
      <c r="AH35" s="4"/>
      <c r="AI35" s="4"/>
      <c r="BB35" s="31"/>
      <c r="BC35" s="31"/>
      <c r="BD35" s="31"/>
    </row>
    <row r="36" spans="2:56" ht="26.25" customHeight="1" thickBot="1">
      <c r="B36" s="875" t="s">
        <v>127</v>
      </c>
      <c r="C36" s="876"/>
      <c r="D36" s="876"/>
      <c r="E36" s="876"/>
      <c r="F36" s="876"/>
      <c r="G36" s="876"/>
      <c r="H36" s="917"/>
      <c r="I36" s="872" t="s">
        <v>128</v>
      </c>
      <c r="J36" s="873"/>
      <c r="K36" s="874"/>
      <c r="L36" s="918"/>
      <c r="M36" s="918"/>
      <c r="N36" s="918"/>
      <c r="O36" s="919"/>
      <c r="P36" s="872" t="s">
        <v>129</v>
      </c>
      <c r="Q36" s="873"/>
      <c r="R36" s="874"/>
      <c r="S36" s="919"/>
      <c r="T36" s="920"/>
      <c r="U36" s="920"/>
      <c r="V36" s="920"/>
      <c r="W36" s="906" t="s">
        <v>130</v>
      </c>
      <c r="X36" s="907"/>
      <c r="Y36" s="907"/>
      <c r="Z36" s="904"/>
      <c r="AA36" s="904"/>
      <c r="AB36" s="904"/>
      <c r="AC36" s="905"/>
      <c r="AG36" s="4"/>
      <c r="AH36" s="4"/>
      <c r="AI36" s="4"/>
      <c r="BB36" s="31"/>
      <c r="BC36" s="31"/>
      <c r="BD36" s="31"/>
    </row>
    <row r="37" spans="2:29" ht="30" customHeight="1" thickBot="1">
      <c r="B37" s="216"/>
      <c r="C37" s="216"/>
      <c r="D37" s="216"/>
      <c r="E37" s="216"/>
      <c r="F37" s="216"/>
      <c r="G37" s="216"/>
      <c r="H37" s="216"/>
      <c r="I37" s="216"/>
      <c r="J37" s="216"/>
      <c r="K37" s="216"/>
      <c r="L37" s="216"/>
      <c r="M37" s="216"/>
      <c r="N37" s="216"/>
      <c r="O37" s="216"/>
      <c r="P37" s="867"/>
      <c r="Q37" s="867"/>
      <c r="R37" s="867"/>
      <c r="S37" s="868"/>
      <c r="T37" s="868"/>
      <c r="U37" s="868"/>
      <c r="V37" s="868"/>
      <c r="W37" s="875" t="s">
        <v>160</v>
      </c>
      <c r="X37" s="876"/>
      <c r="Y37" s="876"/>
      <c r="Z37" s="877"/>
      <c r="AA37" s="877"/>
      <c r="AB37" s="877"/>
      <c r="AC37" s="878"/>
    </row>
  </sheetData>
  <sheetProtection/>
  <mergeCells count="224">
    <mergeCell ref="A17:A18"/>
    <mergeCell ref="V25:W25"/>
    <mergeCell ref="V26:W26"/>
    <mergeCell ref="A5:A6"/>
    <mergeCell ref="A7:A8"/>
    <mergeCell ref="A9:A10"/>
    <mergeCell ref="A11:A12"/>
    <mergeCell ref="A13:A14"/>
    <mergeCell ref="A15:A16"/>
    <mergeCell ref="K24:M24"/>
    <mergeCell ref="AD25:AE25"/>
    <mergeCell ref="AD26:AE26"/>
    <mergeCell ref="AD27:AE27"/>
    <mergeCell ref="AD28:AE28"/>
    <mergeCell ref="AD29:AE29"/>
    <mergeCell ref="X29:Y29"/>
    <mergeCell ref="T24:U24"/>
    <mergeCell ref="T25:U25"/>
    <mergeCell ref="T26:U26"/>
    <mergeCell ref="T27:U27"/>
    <mergeCell ref="V24:W24"/>
    <mergeCell ref="V27:W27"/>
    <mergeCell ref="B30:AE30"/>
    <mergeCell ref="N28:P28"/>
    <mergeCell ref="Q29:S29"/>
    <mergeCell ref="X26:Y26"/>
    <mergeCell ref="B26:D26"/>
    <mergeCell ref="B27:D27"/>
    <mergeCell ref="K27:M27"/>
    <mergeCell ref="V28:W28"/>
    <mergeCell ref="V29:W29"/>
    <mergeCell ref="X28:Y28"/>
    <mergeCell ref="Y10:AB10"/>
    <mergeCell ref="F9:I9"/>
    <mergeCell ref="AF1:AJ1"/>
    <mergeCell ref="S15:V15"/>
    <mergeCell ref="Y7:AB7"/>
    <mergeCell ref="S1:W1"/>
    <mergeCell ref="S12:V12"/>
    <mergeCell ref="M1:Q1"/>
    <mergeCell ref="AC8:AE8"/>
    <mergeCell ref="F4:O4"/>
    <mergeCell ref="F21:AE21"/>
    <mergeCell ref="Y16:AB16"/>
    <mergeCell ref="E24:G24"/>
    <mergeCell ref="L18:O18"/>
    <mergeCell ref="H24:J24"/>
    <mergeCell ref="L17:O17"/>
    <mergeCell ref="AD24:AE24"/>
    <mergeCell ref="AC18:AE18"/>
    <mergeCell ref="S17:V17"/>
    <mergeCell ref="W17:X17"/>
    <mergeCell ref="B4:E4"/>
    <mergeCell ref="S7:V7"/>
    <mergeCell ref="W7:X7"/>
    <mergeCell ref="F6:I6"/>
    <mergeCell ref="L6:O6"/>
    <mergeCell ref="B5:E5"/>
    <mergeCell ref="F7:I7"/>
    <mergeCell ref="F5:I5"/>
    <mergeCell ref="L7:O7"/>
    <mergeCell ref="J7:K7"/>
    <mergeCell ref="AC4:AE4"/>
    <mergeCell ref="AC7:AE7"/>
    <mergeCell ref="P5:R6"/>
    <mergeCell ref="L5:O5"/>
    <mergeCell ref="AC5:AE6"/>
    <mergeCell ref="W9:X9"/>
    <mergeCell ref="J9:K9"/>
    <mergeCell ref="B6:E6"/>
    <mergeCell ref="B8:E8"/>
    <mergeCell ref="F8:I8"/>
    <mergeCell ref="S9:V9"/>
    <mergeCell ref="B7:E7"/>
    <mergeCell ref="Y1:AC1"/>
    <mergeCell ref="B9:E9"/>
    <mergeCell ref="F10:I10"/>
    <mergeCell ref="P7:R7"/>
    <mergeCell ref="J5:K5"/>
    <mergeCell ref="S8:V8"/>
    <mergeCell ref="P4:R4"/>
    <mergeCell ref="S4:AB4"/>
    <mergeCell ref="Y8:AB8"/>
    <mergeCell ref="B10:E10"/>
    <mergeCell ref="Y11:AB11"/>
    <mergeCell ref="W11:X11"/>
    <mergeCell ref="Y12:AB12"/>
    <mergeCell ref="S11:V11"/>
    <mergeCell ref="AC11:AE12"/>
    <mergeCell ref="AC13:AE13"/>
    <mergeCell ref="S16:V16"/>
    <mergeCell ref="L36:O36"/>
    <mergeCell ref="S36:V36"/>
    <mergeCell ref="S33:V33"/>
    <mergeCell ref="S34:V34"/>
    <mergeCell ref="S35:V35"/>
    <mergeCell ref="L33:O33"/>
    <mergeCell ref="L35:O35"/>
    <mergeCell ref="L34:O34"/>
    <mergeCell ref="F19:AE19"/>
    <mergeCell ref="I34:K34"/>
    <mergeCell ref="I35:K35"/>
    <mergeCell ref="I36:K36"/>
    <mergeCell ref="B36:D36"/>
    <mergeCell ref="E32:H32"/>
    <mergeCell ref="E33:H33"/>
    <mergeCell ref="B34:D34"/>
    <mergeCell ref="B32:D32"/>
    <mergeCell ref="E36:H36"/>
    <mergeCell ref="W34:Y34"/>
    <mergeCell ref="W35:Y35"/>
    <mergeCell ref="B33:D33"/>
    <mergeCell ref="E34:H34"/>
    <mergeCell ref="E35:H35"/>
    <mergeCell ref="B35:D35"/>
    <mergeCell ref="P33:R33"/>
    <mergeCell ref="P34:R34"/>
    <mergeCell ref="P35:R35"/>
    <mergeCell ref="I33:K33"/>
    <mergeCell ref="AC17:AE17"/>
    <mergeCell ref="Z35:AC35"/>
    <mergeCell ref="W36:Y36"/>
    <mergeCell ref="Z32:AC32"/>
    <mergeCell ref="Z34:AC34"/>
    <mergeCell ref="Z33:AC33"/>
    <mergeCell ref="Z36:AC36"/>
    <mergeCell ref="W32:Y32"/>
    <mergeCell ref="W33:Y33"/>
    <mergeCell ref="AB29:AC29"/>
    <mergeCell ref="B12:E12"/>
    <mergeCell ref="AC15:AE15"/>
    <mergeCell ref="I32:K32"/>
    <mergeCell ref="J17:K17"/>
    <mergeCell ref="F17:I17"/>
    <mergeCell ref="B15:E15"/>
    <mergeCell ref="F15:I15"/>
    <mergeCell ref="J15:K15"/>
    <mergeCell ref="B19:E19"/>
    <mergeCell ref="B14:E14"/>
    <mergeCell ref="B11:E11"/>
    <mergeCell ref="B16:E16"/>
    <mergeCell ref="AC9:AE10"/>
    <mergeCell ref="Y9:AB9"/>
    <mergeCell ref="B21:E21"/>
    <mergeCell ref="B18:E18"/>
    <mergeCell ref="B20:E20"/>
    <mergeCell ref="AC16:AE16"/>
    <mergeCell ref="P17:R17"/>
    <mergeCell ref="F16:I16"/>
    <mergeCell ref="B17:E17"/>
    <mergeCell ref="Y15:AB15"/>
    <mergeCell ref="B13:E13"/>
    <mergeCell ref="W13:X13"/>
    <mergeCell ref="P16:R16"/>
    <mergeCell ref="L16:O16"/>
    <mergeCell ref="Y17:AB17"/>
    <mergeCell ref="L15:O15"/>
    <mergeCell ref="F13:I13"/>
    <mergeCell ref="F14:I14"/>
    <mergeCell ref="L32:O32"/>
    <mergeCell ref="S32:V32"/>
    <mergeCell ref="P32:R32"/>
    <mergeCell ref="Y13:AB13"/>
    <mergeCell ref="Y14:AB14"/>
    <mergeCell ref="F20:AE20"/>
    <mergeCell ref="Y18:AB18"/>
    <mergeCell ref="F18:I18"/>
    <mergeCell ref="S18:V18"/>
    <mergeCell ref="S13:V13"/>
    <mergeCell ref="L10:O10"/>
    <mergeCell ref="L12:O12"/>
    <mergeCell ref="L11:O11"/>
    <mergeCell ref="F12:I12"/>
    <mergeCell ref="J13:K13"/>
    <mergeCell ref="J11:K11"/>
    <mergeCell ref="F11:I11"/>
    <mergeCell ref="P37:R37"/>
    <mergeCell ref="S37:V37"/>
    <mergeCell ref="P18:R18"/>
    <mergeCell ref="AC14:AE14"/>
    <mergeCell ref="W15:X15"/>
    <mergeCell ref="S14:V14"/>
    <mergeCell ref="P15:R15"/>
    <mergeCell ref="P36:R36"/>
    <mergeCell ref="W37:Y37"/>
    <mergeCell ref="Z37:AC37"/>
    <mergeCell ref="P13:R13"/>
    <mergeCell ref="P14:R14"/>
    <mergeCell ref="L8:O8"/>
    <mergeCell ref="P11:R12"/>
    <mergeCell ref="S10:V10"/>
    <mergeCell ref="L14:O14"/>
    <mergeCell ref="P8:R8"/>
    <mergeCell ref="P9:R10"/>
    <mergeCell ref="L9:O9"/>
    <mergeCell ref="L13:O13"/>
    <mergeCell ref="AB24:AC24"/>
    <mergeCell ref="AB25:AC25"/>
    <mergeCell ref="AB26:AC26"/>
    <mergeCell ref="Z28:AA28"/>
    <mergeCell ref="Z24:AA24"/>
    <mergeCell ref="Z25:AA25"/>
    <mergeCell ref="Z26:AA26"/>
    <mergeCell ref="Z27:AA27"/>
    <mergeCell ref="T28:U28"/>
    <mergeCell ref="T29:U29"/>
    <mergeCell ref="B24:D24"/>
    <mergeCell ref="B25:D25"/>
    <mergeCell ref="X25:Y25"/>
    <mergeCell ref="E25:G25"/>
    <mergeCell ref="H26:J26"/>
    <mergeCell ref="N24:P24"/>
    <mergeCell ref="Q24:S24"/>
    <mergeCell ref="X24:Y24"/>
    <mergeCell ref="S2:AB2"/>
    <mergeCell ref="P2:R2"/>
    <mergeCell ref="AC2:AE2"/>
    <mergeCell ref="S5:AB6"/>
    <mergeCell ref="B29:D29"/>
    <mergeCell ref="Z29:AA29"/>
    <mergeCell ref="X27:Y27"/>
    <mergeCell ref="AB27:AC27"/>
    <mergeCell ref="AB28:AC28"/>
    <mergeCell ref="B28:D28"/>
  </mergeCells>
  <printOptions/>
  <pageMargins left="0.45" right="0.24" top="0.36" bottom="0.53" header="0.39" footer="0.31"/>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tabColor rgb="FFFF0066"/>
  </sheetPr>
  <dimension ref="A1:L48"/>
  <sheetViews>
    <sheetView view="pageBreakPreview" zoomScale="60" zoomScaleNormal="70" zoomScalePageLayoutView="0" workbookViewId="0" topLeftCell="A1">
      <selection activeCell="G40" sqref="G40"/>
    </sheetView>
  </sheetViews>
  <sheetFormatPr defaultColWidth="9.00390625" defaultRowHeight="13.5"/>
  <cols>
    <col min="1" max="1" width="6.875" style="11" customWidth="1"/>
    <col min="2" max="2" width="18.50390625" style="11" customWidth="1"/>
    <col min="3" max="3" width="6.25390625" style="11" customWidth="1"/>
    <col min="4" max="4" width="10.25390625" style="11" customWidth="1"/>
    <col min="5" max="5" width="18.50390625" style="11" customWidth="1"/>
    <col min="6" max="6" width="10.25390625" style="11" customWidth="1"/>
    <col min="7" max="7" width="18.50390625" style="11" customWidth="1"/>
    <col min="8" max="16384" width="9.00390625" style="11" customWidth="1"/>
  </cols>
  <sheetData>
    <row r="1" spans="1:7" ht="36.75" customHeight="1">
      <c r="A1" s="683" t="s">
        <v>286</v>
      </c>
      <c r="B1" s="683"/>
      <c r="C1" s="683"/>
      <c r="D1" s="683"/>
      <c r="E1" s="683"/>
      <c r="F1" s="683"/>
      <c r="G1" s="683"/>
    </row>
    <row r="2" spans="1:7" ht="13.5" customHeight="1">
      <c r="A2" s="27" t="s">
        <v>280</v>
      </c>
      <c r="B2" s="984" t="s">
        <v>281</v>
      </c>
      <c r="C2" s="984"/>
      <c r="D2" s="976" t="s">
        <v>282</v>
      </c>
      <c r="E2" s="976"/>
      <c r="F2" s="976"/>
      <c r="G2" s="976"/>
    </row>
    <row r="3" spans="1:12" ht="10.5" customHeight="1">
      <c r="A3" s="976" t="s">
        <v>283</v>
      </c>
      <c r="B3" s="691"/>
      <c r="C3" s="693" t="s">
        <v>290</v>
      </c>
      <c r="D3" s="985" t="s">
        <v>289</v>
      </c>
      <c r="E3" s="87"/>
      <c r="F3" s="691" t="s">
        <v>287</v>
      </c>
      <c r="G3" s="87"/>
      <c r="H3" s="975" t="s">
        <v>429</v>
      </c>
      <c r="I3" s="682"/>
      <c r="J3" s="682"/>
      <c r="K3" s="682"/>
      <c r="L3" s="682"/>
    </row>
    <row r="4" spans="1:12" ht="21.75" customHeight="1">
      <c r="A4" s="979"/>
      <c r="B4" s="978"/>
      <c r="C4" s="790"/>
      <c r="D4" s="986"/>
      <c r="E4" s="125"/>
      <c r="F4" s="694"/>
      <c r="G4" s="125"/>
      <c r="H4" s="975"/>
      <c r="I4" s="682"/>
      <c r="J4" s="682"/>
      <c r="K4" s="682"/>
      <c r="L4" s="682"/>
    </row>
    <row r="5" spans="1:7" ht="10.5" customHeight="1">
      <c r="A5" s="979"/>
      <c r="B5" s="978"/>
      <c r="C5" s="790"/>
      <c r="D5" s="978" t="s">
        <v>284</v>
      </c>
      <c r="E5" s="125"/>
      <c r="F5" s="980"/>
      <c r="G5" s="981"/>
    </row>
    <row r="6" spans="1:7" ht="21.75" customHeight="1">
      <c r="A6" s="977"/>
      <c r="B6" s="694"/>
      <c r="C6" s="696"/>
      <c r="D6" s="694"/>
      <c r="E6" s="126"/>
      <c r="F6" s="987"/>
      <c r="G6" s="988"/>
    </row>
    <row r="7" spans="1:7" ht="10.5" customHeight="1">
      <c r="A7" s="976" t="s">
        <v>430</v>
      </c>
      <c r="B7" s="691"/>
      <c r="C7" s="693" t="s">
        <v>431</v>
      </c>
      <c r="D7" s="691" t="s">
        <v>435</v>
      </c>
      <c r="E7" s="87"/>
      <c r="F7" s="691" t="s">
        <v>287</v>
      </c>
      <c r="G7" s="87"/>
    </row>
    <row r="8" spans="1:7" ht="21.75" customHeight="1">
      <c r="A8" s="979"/>
      <c r="B8" s="978"/>
      <c r="C8" s="790"/>
      <c r="D8" s="978"/>
      <c r="E8" s="125"/>
      <c r="F8" s="694"/>
      <c r="G8" s="125"/>
    </row>
    <row r="9" spans="1:7" ht="10.5" customHeight="1">
      <c r="A9" s="979"/>
      <c r="B9" s="978"/>
      <c r="C9" s="790"/>
      <c r="D9" s="978" t="s">
        <v>284</v>
      </c>
      <c r="E9" s="125"/>
      <c r="F9" s="980"/>
      <c r="G9" s="981"/>
    </row>
    <row r="10" spans="1:7" ht="21.75" customHeight="1">
      <c r="A10" s="977"/>
      <c r="B10" s="694"/>
      <c r="C10" s="696"/>
      <c r="D10" s="978"/>
      <c r="E10" s="125"/>
      <c r="F10" s="982"/>
      <c r="G10" s="983"/>
    </row>
    <row r="11" spans="1:7" ht="10.5" customHeight="1">
      <c r="A11" s="976" t="s">
        <v>285</v>
      </c>
      <c r="B11" s="691"/>
      <c r="C11" s="693" t="s">
        <v>431</v>
      </c>
      <c r="D11" s="691" t="s">
        <v>432</v>
      </c>
      <c r="E11" s="91"/>
      <c r="F11" s="691" t="s">
        <v>288</v>
      </c>
      <c r="G11" s="87"/>
    </row>
    <row r="12" spans="1:7" ht="21.75" customHeight="1">
      <c r="A12" s="977"/>
      <c r="B12" s="694"/>
      <c r="C12" s="696"/>
      <c r="D12" s="694"/>
      <c r="E12" s="126"/>
      <c r="F12" s="694"/>
      <c r="G12" s="126"/>
    </row>
    <row r="13" spans="1:7" ht="10.5" customHeight="1">
      <c r="A13" s="976" t="s">
        <v>433</v>
      </c>
      <c r="B13" s="691"/>
      <c r="C13" s="693" t="s">
        <v>431</v>
      </c>
      <c r="D13" s="691" t="s">
        <v>432</v>
      </c>
      <c r="E13" s="91"/>
      <c r="F13" s="691" t="s">
        <v>288</v>
      </c>
      <c r="G13" s="87"/>
    </row>
    <row r="14" spans="1:7" ht="21.75" customHeight="1">
      <c r="A14" s="977"/>
      <c r="B14" s="694"/>
      <c r="C14" s="696"/>
      <c r="D14" s="694"/>
      <c r="E14" s="126"/>
      <c r="F14" s="694"/>
      <c r="G14" s="126"/>
    </row>
    <row r="15" spans="1:7" ht="10.5" customHeight="1">
      <c r="A15" s="976" t="s">
        <v>413</v>
      </c>
      <c r="B15" s="691"/>
      <c r="C15" s="693" t="s">
        <v>431</v>
      </c>
      <c r="D15" s="691" t="s">
        <v>432</v>
      </c>
      <c r="E15" s="91"/>
      <c r="F15" s="691" t="s">
        <v>288</v>
      </c>
      <c r="G15" s="87"/>
    </row>
    <row r="16" spans="1:7" ht="21.75" customHeight="1">
      <c r="A16" s="977"/>
      <c r="B16" s="694"/>
      <c r="C16" s="696"/>
      <c r="D16" s="694"/>
      <c r="E16" s="126"/>
      <c r="F16" s="694"/>
      <c r="G16" s="126"/>
    </row>
    <row r="17" spans="1:7" ht="10.5" customHeight="1">
      <c r="A17" s="976" t="s">
        <v>414</v>
      </c>
      <c r="B17" s="691"/>
      <c r="C17" s="693" t="s">
        <v>431</v>
      </c>
      <c r="D17" s="691" t="s">
        <v>432</v>
      </c>
      <c r="E17" s="91"/>
      <c r="F17" s="691" t="s">
        <v>288</v>
      </c>
      <c r="G17" s="87"/>
    </row>
    <row r="18" spans="1:7" ht="21.75" customHeight="1">
      <c r="A18" s="977"/>
      <c r="B18" s="694"/>
      <c r="C18" s="696"/>
      <c r="D18" s="694"/>
      <c r="E18" s="126"/>
      <c r="F18" s="694"/>
      <c r="G18" s="126"/>
    </row>
    <row r="19" spans="1:7" ht="10.5" customHeight="1">
      <c r="A19" s="976" t="s">
        <v>415</v>
      </c>
      <c r="B19" s="691"/>
      <c r="C19" s="693" t="s">
        <v>431</v>
      </c>
      <c r="D19" s="691" t="s">
        <v>432</v>
      </c>
      <c r="E19" s="91"/>
      <c r="F19" s="691" t="s">
        <v>288</v>
      </c>
      <c r="G19" s="87"/>
    </row>
    <row r="20" spans="1:7" ht="21.75" customHeight="1">
      <c r="A20" s="977"/>
      <c r="B20" s="694"/>
      <c r="C20" s="696"/>
      <c r="D20" s="694"/>
      <c r="E20" s="126"/>
      <c r="F20" s="694"/>
      <c r="G20" s="126"/>
    </row>
    <row r="21" spans="1:7" ht="10.5" customHeight="1">
      <c r="A21" s="976" t="s">
        <v>416</v>
      </c>
      <c r="B21" s="691"/>
      <c r="C21" s="693" t="s">
        <v>431</v>
      </c>
      <c r="D21" s="691" t="s">
        <v>432</v>
      </c>
      <c r="E21" s="91"/>
      <c r="F21" s="691" t="s">
        <v>288</v>
      </c>
      <c r="G21" s="87"/>
    </row>
    <row r="22" spans="1:7" ht="21.75" customHeight="1">
      <c r="A22" s="977"/>
      <c r="B22" s="694"/>
      <c r="C22" s="696"/>
      <c r="D22" s="694"/>
      <c r="E22" s="126"/>
      <c r="F22" s="694"/>
      <c r="G22" s="126"/>
    </row>
    <row r="23" spans="1:7" ht="10.5" customHeight="1">
      <c r="A23" s="976" t="s">
        <v>417</v>
      </c>
      <c r="B23" s="691"/>
      <c r="C23" s="693" t="s">
        <v>431</v>
      </c>
      <c r="D23" s="691" t="s">
        <v>432</v>
      </c>
      <c r="E23" s="91"/>
      <c r="F23" s="691" t="s">
        <v>288</v>
      </c>
      <c r="G23" s="87"/>
    </row>
    <row r="24" spans="1:7" ht="21.75" customHeight="1">
      <c r="A24" s="977"/>
      <c r="B24" s="694"/>
      <c r="C24" s="696"/>
      <c r="D24" s="694"/>
      <c r="E24" s="126"/>
      <c r="F24" s="694"/>
      <c r="G24" s="126"/>
    </row>
    <row r="25" spans="1:7" ht="10.5" customHeight="1">
      <c r="A25" s="976" t="s">
        <v>418</v>
      </c>
      <c r="B25" s="691"/>
      <c r="C25" s="693" t="s">
        <v>431</v>
      </c>
      <c r="D25" s="691" t="s">
        <v>432</v>
      </c>
      <c r="E25" s="91"/>
      <c r="F25" s="691" t="s">
        <v>288</v>
      </c>
      <c r="G25" s="87"/>
    </row>
    <row r="26" spans="1:7" ht="21.75" customHeight="1">
      <c r="A26" s="977"/>
      <c r="B26" s="694"/>
      <c r="C26" s="696"/>
      <c r="D26" s="694"/>
      <c r="E26" s="126"/>
      <c r="F26" s="694"/>
      <c r="G26" s="126"/>
    </row>
    <row r="27" spans="1:7" ht="10.5" customHeight="1">
      <c r="A27" s="976" t="s">
        <v>434</v>
      </c>
      <c r="B27" s="691"/>
      <c r="C27" s="693" t="s">
        <v>431</v>
      </c>
      <c r="D27" s="691" t="s">
        <v>432</v>
      </c>
      <c r="E27" s="91"/>
      <c r="F27" s="691" t="s">
        <v>288</v>
      </c>
      <c r="G27" s="87"/>
    </row>
    <row r="28" spans="1:7" ht="21.75" customHeight="1">
      <c r="A28" s="977"/>
      <c r="B28" s="694"/>
      <c r="C28" s="696"/>
      <c r="D28" s="694"/>
      <c r="E28" s="126"/>
      <c r="F28" s="694"/>
      <c r="G28" s="126"/>
    </row>
    <row r="29" spans="1:7" ht="10.5" customHeight="1">
      <c r="A29" s="976" t="s">
        <v>419</v>
      </c>
      <c r="B29" s="691"/>
      <c r="C29" s="693" t="s">
        <v>431</v>
      </c>
      <c r="D29" s="691" t="s">
        <v>432</v>
      </c>
      <c r="E29" s="91"/>
      <c r="F29" s="691" t="s">
        <v>288</v>
      </c>
      <c r="G29" s="87"/>
    </row>
    <row r="30" spans="1:7" ht="21.75" customHeight="1">
      <c r="A30" s="977"/>
      <c r="B30" s="694"/>
      <c r="C30" s="696"/>
      <c r="D30" s="694"/>
      <c r="E30" s="126"/>
      <c r="F30" s="694"/>
      <c r="G30" s="126"/>
    </row>
    <row r="31" spans="1:7" ht="10.5" customHeight="1">
      <c r="A31" s="976" t="s">
        <v>420</v>
      </c>
      <c r="B31" s="691"/>
      <c r="C31" s="693" t="s">
        <v>431</v>
      </c>
      <c r="D31" s="691" t="s">
        <v>432</v>
      </c>
      <c r="E31" s="91"/>
      <c r="F31" s="691" t="s">
        <v>288</v>
      </c>
      <c r="G31" s="87"/>
    </row>
    <row r="32" spans="1:7" ht="21.75" customHeight="1">
      <c r="A32" s="977"/>
      <c r="B32" s="694"/>
      <c r="C32" s="696"/>
      <c r="D32" s="694"/>
      <c r="E32" s="126"/>
      <c r="F32" s="694"/>
      <c r="G32" s="126"/>
    </row>
    <row r="33" spans="1:7" ht="10.5" customHeight="1">
      <c r="A33" s="976" t="s">
        <v>421</v>
      </c>
      <c r="B33" s="691"/>
      <c r="C33" s="693" t="s">
        <v>431</v>
      </c>
      <c r="D33" s="691" t="s">
        <v>432</v>
      </c>
      <c r="E33" s="91"/>
      <c r="F33" s="691" t="s">
        <v>288</v>
      </c>
      <c r="G33" s="87"/>
    </row>
    <row r="34" spans="1:7" ht="21.75" customHeight="1">
      <c r="A34" s="977"/>
      <c r="B34" s="694"/>
      <c r="C34" s="696"/>
      <c r="D34" s="694"/>
      <c r="E34" s="126"/>
      <c r="F34" s="694"/>
      <c r="G34" s="126"/>
    </row>
    <row r="35" spans="1:7" ht="10.5" customHeight="1">
      <c r="A35" s="976" t="s">
        <v>422</v>
      </c>
      <c r="B35" s="691"/>
      <c r="C35" s="693" t="s">
        <v>431</v>
      </c>
      <c r="D35" s="691" t="s">
        <v>432</v>
      </c>
      <c r="E35" s="91"/>
      <c r="F35" s="691" t="s">
        <v>288</v>
      </c>
      <c r="G35" s="87"/>
    </row>
    <row r="36" spans="1:7" ht="21.75" customHeight="1">
      <c r="A36" s="977"/>
      <c r="B36" s="694"/>
      <c r="C36" s="696"/>
      <c r="D36" s="694"/>
      <c r="E36" s="126"/>
      <c r="F36" s="694"/>
      <c r="G36" s="126"/>
    </row>
    <row r="37" spans="1:7" ht="10.5" customHeight="1">
      <c r="A37" s="976" t="s">
        <v>423</v>
      </c>
      <c r="B37" s="691"/>
      <c r="C37" s="693" t="s">
        <v>431</v>
      </c>
      <c r="D37" s="691" t="s">
        <v>432</v>
      </c>
      <c r="E37" s="91"/>
      <c r="F37" s="691" t="s">
        <v>288</v>
      </c>
      <c r="G37" s="87"/>
    </row>
    <row r="38" spans="1:7" ht="21.75" customHeight="1">
      <c r="A38" s="977"/>
      <c r="B38" s="694"/>
      <c r="C38" s="696"/>
      <c r="D38" s="694"/>
      <c r="E38" s="126"/>
      <c r="F38" s="694"/>
      <c r="G38" s="126"/>
    </row>
    <row r="39" spans="1:7" ht="10.5" customHeight="1">
      <c r="A39" s="976" t="s">
        <v>424</v>
      </c>
      <c r="B39" s="691"/>
      <c r="C39" s="693" t="s">
        <v>431</v>
      </c>
      <c r="D39" s="691" t="s">
        <v>432</v>
      </c>
      <c r="E39" s="91"/>
      <c r="F39" s="691" t="s">
        <v>288</v>
      </c>
      <c r="G39" s="87"/>
    </row>
    <row r="40" spans="1:7" ht="21.75" customHeight="1">
      <c r="A40" s="977"/>
      <c r="B40" s="694"/>
      <c r="C40" s="696"/>
      <c r="D40" s="694"/>
      <c r="E40" s="126"/>
      <c r="F40" s="694"/>
      <c r="G40" s="126"/>
    </row>
    <row r="41" spans="1:7" ht="10.5" customHeight="1">
      <c r="A41" s="976" t="s">
        <v>425</v>
      </c>
      <c r="B41" s="691"/>
      <c r="C41" s="693" t="s">
        <v>431</v>
      </c>
      <c r="D41" s="691" t="s">
        <v>432</v>
      </c>
      <c r="E41" s="91"/>
      <c r="F41" s="691" t="s">
        <v>288</v>
      </c>
      <c r="G41" s="87"/>
    </row>
    <row r="42" spans="1:7" ht="21.75" customHeight="1">
      <c r="A42" s="977"/>
      <c r="B42" s="694"/>
      <c r="C42" s="696"/>
      <c r="D42" s="694"/>
      <c r="E42" s="126"/>
      <c r="F42" s="694"/>
      <c r="G42" s="126"/>
    </row>
    <row r="43" spans="1:7" ht="10.5" customHeight="1">
      <c r="A43" s="976" t="s">
        <v>426</v>
      </c>
      <c r="B43" s="691"/>
      <c r="C43" s="693" t="s">
        <v>431</v>
      </c>
      <c r="D43" s="691" t="s">
        <v>432</v>
      </c>
      <c r="E43" s="91"/>
      <c r="F43" s="691" t="s">
        <v>288</v>
      </c>
      <c r="G43" s="87"/>
    </row>
    <row r="44" spans="1:7" ht="21.75" customHeight="1">
      <c r="A44" s="977"/>
      <c r="B44" s="694"/>
      <c r="C44" s="696"/>
      <c r="D44" s="694"/>
      <c r="E44" s="126"/>
      <c r="F44" s="694"/>
      <c r="G44" s="126"/>
    </row>
    <row r="45" spans="1:7" ht="10.5" customHeight="1">
      <c r="A45" s="976" t="s">
        <v>427</v>
      </c>
      <c r="B45" s="691"/>
      <c r="C45" s="693" t="s">
        <v>431</v>
      </c>
      <c r="D45" s="691" t="s">
        <v>432</v>
      </c>
      <c r="E45" s="91"/>
      <c r="F45" s="691" t="s">
        <v>288</v>
      </c>
      <c r="G45" s="87"/>
    </row>
    <row r="46" spans="1:7" ht="21.75" customHeight="1">
      <c r="A46" s="977"/>
      <c r="B46" s="694"/>
      <c r="C46" s="696"/>
      <c r="D46" s="694"/>
      <c r="E46" s="126"/>
      <c r="F46" s="694"/>
      <c r="G46" s="126"/>
    </row>
    <row r="47" spans="1:7" ht="10.5" customHeight="1">
      <c r="A47" s="976" t="s">
        <v>428</v>
      </c>
      <c r="B47" s="691"/>
      <c r="C47" s="693" t="s">
        <v>431</v>
      </c>
      <c r="D47" s="691" t="s">
        <v>432</v>
      </c>
      <c r="E47" s="91"/>
      <c r="F47" s="691" t="s">
        <v>288</v>
      </c>
      <c r="G47" s="87"/>
    </row>
    <row r="48" spans="1:7" ht="21.75" customHeight="1">
      <c r="A48" s="977"/>
      <c r="B48" s="694"/>
      <c r="C48" s="696"/>
      <c r="D48" s="694"/>
      <c r="E48" s="126"/>
      <c r="F48" s="694"/>
      <c r="G48" s="126"/>
    </row>
  </sheetData>
  <sheetProtection/>
  <mergeCells count="113">
    <mergeCell ref="A1:G1"/>
    <mergeCell ref="B2:C2"/>
    <mergeCell ref="D2:G2"/>
    <mergeCell ref="A3:A6"/>
    <mergeCell ref="D3:D4"/>
    <mergeCell ref="D5:D6"/>
    <mergeCell ref="F5:G6"/>
    <mergeCell ref="F3:F4"/>
    <mergeCell ref="F11:F12"/>
    <mergeCell ref="B3:B6"/>
    <mergeCell ref="C3:C6"/>
    <mergeCell ref="A7:A10"/>
    <mergeCell ref="B7:B10"/>
    <mergeCell ref="C7:C10"/>
    <mergeCell ref="F9:G10"/>
    <mergeCell ref="F7:F8"/>
    <mergeCell ref="D7:D8"/>
    <mergeCell ref="D9:D10"/>
    <mergeCell ref="A11:A12"/>
    <mergeCell ref="B11:B12"/>
    <mergeCell ref="C11:C12"/>
    <mergeCell ref="D11:D12"/>
    <mergeCell ref="F13:F14"/>
    <mergeCell ref="A15:A16"/>
    <mergeCell ref="B15:B16"/>
    <mergeCell ref="C15:C16"/>
    <mergeCell ref="D15:D16"/>
    <mergeCell ref="F15:F16"/>
    <mergeCell ref="A13:A14"/>
    <mergeCell ref="B13:B14"/>
    <mergeCell ref="C13:C14"/>
    <mergeCell ref="D13:D14"/>
    <mergeCell ref="A17:A18"/>
    <mergeCell ref="B17:B18"/>
    <mergeCell ref="C17:C18"/>
    <mergeCell ref="D17:D18"/>
    <mergeCell ref="F23:F24"/>
    <mergeCell ref="F17:F18"/>
    <mergeCell ref="A19:A20"/>
    <mergeCell ref="B19:B20"/>
    <mergeCell ref="C19:C20"/>
    <mergeCell ref="D19:D20"/>
    <mergeCell ref="F19:F20"/>
    <mergeCell ref="F27:F28"/>
    <mergeCell ref="A21:A22"/>
    <mergeCell ref="B21:B22"/>
    <mergeCell ref="C21:C22"/>
    <mergeCell ref="D21:D22"/>
    <mergeCell ref="F21:F22"/>
    <mergeCell ref="A23:A24"/>
    <mergeCell ref="B23:B24"/>
    <mergeCell ref="C23:C24"/>
    <mergeCell ref="D23:D24"/>
    <mergeCell ref="F31:F32"/>
    <mergeCell ref="A25:A26"/>
    <mergeCell ref="B25:B26"/>
    <mergeCell ref="C25:C26"/>
    <mergeCell ref="D25:D26"/>
    <mergeCell ref="F25:F26"/>
    <mergeCell ref="A27:A28"/>
    <mergeCell ref="B27:B28"/>
    <mergeCell ref="C27:C28"/>
    <mergeCell ref="D27:D28"/>
    <mergeCell ref="F35:F36"/>
    <mergeCell ref="A29:A30"/>
    <mergeCell ref="B29:B30"/>
    <mergeCell ref="C29:C30"/>
    <mergeCell ref="D29:D30"/>
    <mergeCell ref="F29:F30"/>
    <mergeCell ref="A31:A32"/>
    <mergeCell ref="B31:B32"/>
    <mergeCell ref="C31:C32"/>
    <mergeCell ref="D31:D32"/>
    <mergeCell ref="F39:F40"/>
    <mergeCell ref="A33:A34"/>
    <mergeCell ref="B33:B34"/>
    <mergeCell ref="C33:C34"/>
    <mergeCell ref="D33:D34"/>
    <mergeCell ref="F33:F34"/>
    <mergeCell ref="A35:A36"/>
    <mergeCell ref="B35:B36"/>
    <mergeCell ref="C35:C36"/>
    <mergeCell ref="D35:D36"/>
    <mergeCell ref="F43:F44"/>
    <mergeCell ref="A37:A38"/>
    <mergeCell ref="B37:B38"/>
    <mergeCell ref="C37:C38"/>
    <mergeCell ref="D37:D38"/>
    <mergeCell ref="F37:F38"/>
    <mergeCell ref="A39:A40"/>
    <mergeCell ref="B39:B40"/>
    <mergeCell ref="C39:C40"/>
    <mergeCell ref="D39:D40"/>
    <mergeCell ref="A47:A48"/>
    <mergeCell ref="B47:B48"/>
    <mergeCell ref="C47:C48"/>
    <mergeCell ref="D47:D48"/>
    <mergeCell ref="F47:F48"/>
    <mergeCell ref="A41:A42"/>
    <mergeCell ref="B41:B42"/>
    <mergeCell ref="C41:C42"/>
    <mergeCell ref="D41:D42"/>
    <mergeCell ref="F41:F42"/>
    <mergeCell ref="H3:L4"/>
    <mergeCell ref="A45:A46"/>
    <mergeCell ref="B45:B46"/>
    <mergeCell ref="C45:C46"/>
    <mergeCell ref="D45:D46"/>
    <mergeCell ref="F45:F46"/>
    <mergeCell ref="A43:A44"/>
    <mergeCell ref="B43:B44"/>
    <mergeCell ref="C43:C44"/>
    <mergeCell ref="D43:D4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2:N32"/>
  <sheetViews>
    <sheetView zoomScalePageLayoutView="0" workbookViewId="0" topLeftCell="A1">
      <selection activeCell="J30" sqref="J30"/>
    </sheetView>
  </sheetViews>
  <sheetFormatPr defaultColWidth="9.00390625" defaultRowHeight="13.5"/>
  <cols>
    <col min="1" max="16384" width="9.00390625" style="185" customWidth="1"/>
  </cols>
  <sheetData>
    <row r="1" ht="18" customHeight="1"/>
    <row r="2" spans="1:11" ht="18" customHeight="1">
      <c r="A2" s="83" t="s">
        <v>265</v>
      </c>
      <c r="B2" s="83"/>
      <c r="C2" s="83"/>
      <c r="D2" s="83"/>
      <c r="E2" s="83"/>
      <c r="F2" s="83"/>
      <c r="G2" s="83"/>
      <c r="H2" s="83"/>
      <c r="I2" s="83"/>
      <c r="J2" s="83"/>
      <c r="K2" s="83"/>
    </row>
    <row r="3" spans="1:11" ht="18" customHeight="1">
      <c r="A3" s="83" t="s">
        <v>203</v>
      </c>
      <c r="B3" s="83"/>
      <c r="C3" s="83"/>
      <c r="D3" s="83"/>
      <c r="E3" s="83"/>
      <c r="F3" s="83"/>
      <c r="G3" s="83"/>
      <c r="H3" s="83"/>
      <c r="I3" s="83"/>
      <c r="J3" s="83"/>
      <c r="K3" s="83"/>
    </row>
    <row r="4" spans="2:12" ht="18" customHeight="1">
      <c r="B4" s="83"/>
      <c r="C4" s="83"/>
      <c r="D4" s="83"/>
      <c r="E4" s="83"/>
      <c r="F4" s="83"/>
      <c r="G4" s="83"/>
      <c r="H4" s="83"/>
      <c r="I4" s="83"/>
      <c r="J4" s="83"/>
      <c r="K4" s="83"/>
      <c r="L4" s="83"/>
    </row>
    <row r="5" spans="1:14" ht="18" customHeight="1" thickBot="1">
      <c r="A5" s="186"/>
      <c r="B5" s="187" t="s">
        <v>204</v>
      </c>
      <c r="C5" s="187"/>
      <c r="D5" s="187"/>
      <c r="E5" s="187"/>
      <c r="F5" s="187"/>
      <c r="G5" s="188"/>
      <c r="H5" s="186" t="s">
        <v>205</v>
      </c>
      <c r="I5" s="187"/>
      <c r="J5" s="187" t="s">
        <v>206</v>
      </c>
      <c r="K5" s="187"/>
      <c r="L5" s="187"/>
      <c r="M5" s="187"/>
      <c r="N5" s="188"/>
    </row>
    <row r="6" spans="1:14" ht="18" customHeight="1" thickBot="1">
      <c r="A6" s="189"/>
      <c r="B6" s="190" t="s">
        <v>207</v>
      </c>
      <c r="C6" s="190"/>
      <c r="D6" s="190"/>
      <c r="E6" s="989"/>
      <c r="F6" s="990"/>
      <c r="G6" s="191" t="s">
        <v>24</v>
      </c>
      <c r="H6" s="189"/>
      <c r="I6" s="190" t="s">
        <v>207</v>
      </c>
      <c r="J6" s="190"/>
      <c r="K6" s="190"/>
      <c r="L6" s="989"/>
      <c r="M6" s="990"/>
      <c r="N6" s="191" t="s">
        <v>24</v>
      </c>
    </row>
    <row r="7" spans="1:14" ht="18" customHeight="1" thickBot="1">
      <c r="A7" s="189"/>
      <c r="B7" s="991" t="s">
        <v>208</v>
      </c>
      <c r="C7" s="574"/>
      <c r="D7" s="198"/>
      <c r="E7" s="190" t="s">
        <v>209</v>
      </c>
      <c r="F7" s="190"/>
      <c r="G7" s="191"/>
      <c r="H7" s="189"/>
      <c r="I7" s="991" t="s">
        <v>208</v>
      </c>
      <c r="J7" s="574"/>
      <c r="K7" s="198"/>
      <c r="L7" s="190" t="s">
        <v>209</v>
      </c>
      <c r="M7" s="190"/>
      <c r="N7" s="191"/>
    </row>
    <row r="8" spans="1:14" ht="18" customHeight="1" thickBot="1">
      <c r="A8" s="189"/>
      <c r="B8" s="991" t="s">
        <v>210</v>
      </c>
      <c r="C8" s="991"/>
      <c r="D8" s="199"/>
      <c r="E8" s="190" t="s">
        <v>209</v>
      </c>
      <c r="F8" s="190"/>
      <c r="G8" s="191"/>
      <c r="H8" s="189"/>
      <c r="I8" s="991" t="s">
        <v>210</v>
      </c>
      <c r="J8" s="991"/>
      <c r="K8" s="198"/>
      <c r="L8" s="190" t="s">
        <v>209</v>
      </c>
      <c r="M8" s="190"/>
      <c r="N8" s="191"/>
    </row>
    <row r="9" spans="1:14" ht="18" customHeight="1" thickBot="1">
      <c r="A9" s="189"/>
      <c r="B9" s="991" t="s">
        <v>211</v>
      </c>
      <c r="C9" s="574"/>
      <c r="D9" s="198"/>
      <c r="E9" s="190" t="s">
        <v>212</v>
      </c>
      <c r="F9" s="190"/>
      <c r="G9" s="191"/>
      <c r="H9" s="189"/>
      <c r="I9" s="991" t="s">
        <v>211</v>
      </c>
      <c r="J9" s="574"/>
      <c r="K9" s="199"/>
      <c r="L9" s="190" t="s">
        <v>212</v>
      </c>
      <c r="M9" s="190"/>
      <c r="N9" s="191"/>
    </row>
    <row r="10" spans="1:14" ht="18" customHeight="1" thickBot="1">
      <c r="A10" s="189"/>
      <c r="B10" s="190" t="s">
        <v>213</v>
      </c>
      <c r="C10" s="190"/>
      <c r="D10" s="190"/>
      <c r="E10" s="190"/>
      <c r="F10" s="190"/>
      <c r="G10" s="191"/>
      <c r="H10" s="189"/>
      <c r="I10" s="190" t="s">
        <v>213</v>
      </c>
      <c r="J10" s="190"/>
      <c r="K10" s="190"/>
      <c r="L10" s="190"/>
      <c r="M10" s="190"/>
      <c r="N10" s="191"/>
    </row>
    <row r="11" spans="1:14" ht="18" customHeight="1" thickBot="1">
      <c r="A11" s="189"/>
      <c r="B11" s="192"/>
      <c r="C11" s="190" t="s">
        <v>214</v>
      </c>
      <c r="D11" s="989"/>
      <c r="E11" s="990"/>
      <c r="F11" s="190" t="s">
        <v>215</v>
      </c>
      <c r="G11" s="191"/>
      <c r="H11" s="189"/>
      <c r="I11" s="192"/>
      <c r="J11" s="190" t="s">
        <v>214</v>
      </c>
      <c r="K11" s="989"/>
      <c r="L11" s="990"/>
      <c r="M11" s="190" t="s">
        <v>215</v>
      </c>
      <c r="N11" s="191"/>
    </row>
    <row r="12" spans="1:14" ht="18" customHeight="1" thickBot="1">
      <c r="A12" s="189"/>
      <c r="B12" s="192"/>
      <c r="C12" s="190" t="s">
        <v>214</v>
      </c>
      <c r="D12" s="989"/>
      <c r="E12" s="990"/>
      <c r="F12" s="190" t="s">
        <v>215</v>
      </c>
      <c r="G12" s="191"/>
      <c r="H12" s="189"/>
      <c r="I12" s="192"/>
      <c r="J12" s="190" t="s">
        <v>214</v>
      </c>
      <c r="K12" s="989"/>
      <c r="L12" s="990"/>
      <c r="M12" s="190" t="s">
        <v>215</v>
      </c>
      <c r="N12" s="191"/>
    </row>
    <row r="13" spans="1:14" ht="18" customHeight="1" thickBot="1">
      <c r="A13" s="189"/>
      <c r="B13" s="192"/>
      <c r="C13" s="190" t="s">
        <v>214</v>
      </c>
      <c r="D13" s="989"/>
      <c r="E13" s="990"/>
      <c r="F13" s="190" t="s">
        <v>215</v>
      </c>
      <c r="G13" s="191"/>
      <c r="H13" s="189"/>
      <c r="I13" s="192"/>
      <c r="J13" s="190" t="s">
        <v>214</v>
      </c>
      <c r="K13" s="989"/>
      <c r="L13" s="990"/>
      <c r="M13" s="190" t="s">
        <v>215</v>
      </c>
      <c r="N13" s="191"/>
    </row>
    <row r="14" spans="1:14" ht="18" customHeight="1" thickBot="1">
      <c r="A14" s="189"/>
      <c r="B14" s="192"/>
      <c r="C14" s="190" t="s">
        <v>214</v>
      </c>
      <c r="D14" s="989"/>
      <c r="E14" s="990"/>
      <c r="F14" s="190" t="s">
        <v>215</v>
      </c>
      <c r="G14" s="191"/>
      <c r="H14" s="189"/>
      <c r="I14" s="192"/>
      <c r="J14" s="190" t="s">
        <v>214</v>
      </c>
      <c r="K14" s="989"/>
      <c r="L14" s="990"/>
      <c r="M14" s="190" t="s">
        <v>215</v>
      </c>
      <c r="N14" s="191"/>
    </row>
    <row r="15" spans="1:14" ht="18" customHeight="1" thickBot="1">
      <c r="A15" s="189"/>
      <c r="B15" s="192"/>
      <c r="C15" s="190" t="s">
        <v>214</v>
      </c>
      <c r="D15" s="989"/>
      <c r="E15" s="990"/>
      <c r="F15" s="190" t="s">
        <v>215</v>
      </c>
      <c r="G15" s="191"/>
      <c r="H15" s="189"/>
      <c r="I15" s="192"/>
      <c r="J15" s="190" t="s">
        <v>214</v>
      </c>
      <c r="K15" s="989"/>
      <c r="L15" s="990"/>
      <c r="M15" s="190" t="s">
        <v>215</v>
      </c>
      <c r="N15" s="191"/>
    </row>
    <row r="16" spans="1:14" ht="18" customHeight="1" thickBot="1">
      <c r="A16" s="189"/>
      <c r="B16" s="190"/>
      <c r="C16" s="190"/>
      <c r="D16" s="190"/>
      <c r="E16" s="190"/>
      <c r="F16" s="190"/>
      <c r="G16" s="191"/>
      <c r="H16" s="189"/>
      <c r="I16" s="190"/>
      <c r="J16" s="190"/>
      <c r="K16" s="190"/>
      <c r="L16" s="190"/>
      <c r="M16" s="190"/>
      <c r="N16" s="191"/>
    </row>
    <row r="17" spans="1:14" ht="18" customHeight="1" thickBot="1">
      <c r="A17" s="189"/>
      <c r="B17" s="190" t="s">
        <v>216</v>
      </c>
      <c r="C17" s="190"/>
      <c r="D17" s="190"/>
      <c r="E17" s="989"/>
      <c r="F17" s="990"/>
      <c r="G17" s="191" t="s">
        <v>24</v>
      </c>
      <c r="H17" s="189"/>
      <c r="I17" s="190" t="s">
        <v>216</v>
      </c>
      <c r="J17" s="190"/>
      <c r="K17" s="190"/>
      <c r="L17" s="564"/>
      <c r="M17" s="565"/>
      <c r="N17" s="191" t="s">
        <v>24</v>
      </c>
    </row>
    <row r="18" spans="1:14" ht="18" customHeight="1" thickBot="1">
      <c r="A18" s="189"/>
      <c r="B18" s="991" t="s">
        <v>208</v>
      </c>
      <c r="C18" s="574"/>
      <c r="D18" s="198"/>
      <c r="E18" s="190" t="s">
        <v>209</v>
      </c>
      <c r="F18" s="190"/>
      <c r="G18" s="191"/>
      <c r="H18" s="189"/>
      <c r="I18" s="991" t="s">
        <v>208</v>
      </c>
      <c r="J18" s="574"/>
      <c r="K18" s="198"/>
      <c r="L18" s="190" t="s">
        <v>209</v>
      </c>
      <c r="M18" s="190"/>
      <c r="N18" s="191"/>
    </row>
    <row r="19" spans="1:14" ht="18" customHeight="1" thickBot="1">
      <c r="A19" s="189"/>
      <c r="B19" s="991" t="s">
        <v>217</v>
      </c>
      <c r="C19" s="991"/>
      <c r="D19" s="198"/>
      <c r="E19" s="190" t="s">
        <v>209</v>
      </c>
      <c r="F19" s="190"/>
      <c r="G19" s="191"/>
      <c r="H19" s="189"/>
      <c r="I19" s="991" t="s">
        <v>217</v>
      </c>
      <c r="J19" s="991"/>
      <c r="K19" s="198"/>
      <c r="L19" s="190" t="s">
        <v>209</v>
      </c>
      <c r="M19" s="190"/>
      <c r="N19" s="191"/>
    </row>
    <row r="20" spans="1:14" ht="18" customHeight="1" thickBot="1">
      <c r="A20" s="189"/>
      <c r="B20" s="991" t="s">
        <v>218</v>
      </c>
      <c r="C20" s="574"/>
      <c r="D20" s="199"/>
      <c r="E20" s="190" t="s">
        <v>215</v>
      </c>
      <c r="F20" s="190"/>
      <c r="G20" s="191"/>
      <c r="H20" s="189"/>
      <c r="I20" s="991" t="s">
        <v>218</v>
      </c>
      <c r="J20" s="574"/>
      <c r="K20" s="199"/>
      <c r="L20" s="190" t="s">
        <v>215</v>
      </c>
      <c r="M20" s="190"/>
      <c r="N20" s="191"/>
    </row>
    <row r="21" spans="1:14" ht="18" customHeight="1" thickBot="1">
      <c r="A21" s="189"/>
      <c r="B21" s="190" t="s">
        <v>219</v>
      </c>
      <c r="C21" s="190"/>
      <c r="D21" s="190"/>
      <c r="E21" s="190"/>
      <c r="F21" s="190"/>
      <c r="G21" s="191"/>
      <c r="H21" s="189"/>
      <c r="I21" s="190" t="s">
        <v>219</v>
      </c>
      <c r="J21" s="190"/>
      <c r="K21" s="190"/>
      <c r="L21" s="190"/>
      <c r="M21" s="190"/>
      <c r="N21" s="191"/>
    </row>
    <row r="22" spans="1:14" ht="18" customHeight="1" thickBot="1">
      <c r="A22" s="189"/>
      <c r="B22" s="192"/>
      <c r="C22" s="190" t="s">
        <v>214</v>
      </c>
      <c r="D22" s="564"/>
      <c r="E22" s="565"/>
      <c r="F22" s="190" t="s">
        <v>215</v>
      </c>
      <c r="G22" s="191"/>
      <c r="H22" s="189"/>
      <c r="I22" s="192"/>
      <c r="J22" s="190" t="s">
        <v>214</v>
      </c>
      <c r="K22" s="989"/>
      <c r="L22" s="990"/>
      <c r="M22" s="190" t="s">
        <v>215</v>
      </c>
      <c r="N22" s="191"/>
    </row>
    <row r="23" spans="1:14" ht="18" customHeight="1" thickBot="1">
      <c r="A23" s="189"/>
      <c r="B23" s="192"/>
      <c r="C23" s="190" t="s">
        <v>214</v>
      </c>
      <c r="D23" s="564"/>
      <c r="E23" s="565"/>
      <c r="F23" s="190" t="s">
        <v>215</v>
      </c>
      <c r="G23" s="191"/>
      <c r="H23" s="189"/>
      <c r="I23" s="192"/>
      <c r="J23" s="190" t="s">
        <v>214</v>
      </c>
      <c r="K23" s="989"/>
      <c r="L23" s="990"/>
      <c r="M23" s="190" t="s">
        <v>215</v>
      </c>
      <c r="N23" s="191"/>
    </row>
    <row r="24" spans="1:14" ht="18" customHeight="1" thickBot="1">
      <c r="A24" s="189"/>
      <c r="B24" s="192"/>
      <c r="C24" s="190" t="s">
        <v>214</v>
      </c>
      <c r="D24" s="564"/>
      <c r="E24" s="565"/>
      <c r="F24" s="190" t="s">
        <v>215</v>
      </c>
      <c r="G24" s="191"/>
      <c r="H24" s="189"/>
      <c r="I24" s="192"/>
      <c r="J24" s="190" t="s">
        <v>214</v>
      </c>
      <c r="K24" s="989"/>
      <c r="L24" s="990"/>
      <c r="M24" s="190" t="s">
        <v>215</v>
      </c>
      <c r="N24" s="191"/>
    </row>
    <row r="25" spans="1:14" ht="18" customHeight="1" thickBot="1">
      <c r="A25" s="189"/>
      <c r="B25" s="192"/>
      <c r="C25" s="190" t="s">
        <v>214</v>
      </c>
      <c r="D25" s="564"/>
      <c r="E25" s="565"/>
      <c r="F25" s="190" t="s">
        <v>215</v>
      </c>
      <c r="G25" s="191"/>
      <c r="H25" s="189"/>
      <c r="I25" s="192"/>
      <c r="J25" s="190" t="s">
        <v>214</v>
      </c>
      <c r="K25" s="989"/>
      <c r="L25" s="990"/>
      <c r="M25" s="190" t="s">
        <v>215</v>
      </c>
      <c r="N25" s="191"/>
    </row>
    <row r="26" spans="1:14" ht="18" customHeight="1" thickBot="1">
      <c r="A26" s="189"/>
      <c r="B26" s="192"/>
      <c r="C26" s="190" t="s">
        <v>214</v>
      </c>
      <c r="D26" s="564"/>
      <c r="E26" s="565"/>
      <c r="F26" s="190" t="s">
        <v>215</v>
      </c>
      <c r="G26" s="191"/>
      <c r="H26" s="189"/>
      <c r="I26" s="192"/>
      <c r="J26" s="190" t="s">
        <v>214</v>
      </c>
      <c r="K26" s="989"/>
      <c r="L26" s="990"/>
      <c r="M26" s="190" t="s">
        <v>215</v>
      </c>
      <c r="N26" s="191"/>
    </row>
    <row r="27" spans="1:14" ht="18" customHeight="1" thickBot="1">
      <c r="A27" s="189"/>
      <c r="B27" s="190"/>
      <c r="C27" s="190"/>
      <c r="D27" s="190"/>
      <c r="E27" s="190"/>
      <c r="F27" s="190"/>
      <c r="G27" s="191"/>
      <c r="H27" s="189"/>
      <c r="I27" s="190"/>
      <c r="J27" s="190"/>
      <c r="K27" s="190"/>
      <c r="L27" s="190"/>
      <c r="M27" s="190"/>
      <c r="N27" s="191"/>
    </row>
    <row r="28" spans="1:14" ht="18" customHeight="1" thickBot="1">
      <c r="A28" s="189"/>
      <c r="B28" s="190" t="s">
        <v>220</v>
      </c>
      <c r="C28" s="198"/>
      <c r="D28" s="190" t="s">
        <v>209</v>
      </c>
      <c r="E28" s="190"/>
      <c r="F28" s="190"/>
      <c r="G28" s="191"/>
      <c r="H28" s="189"/>
      <c r="I28" s="190" t="s">
        <v>220</v>
      </c>
      <c r="J28" s="198"/>
      <c r="K28" s="190" t="s">
        <v>209</v>
      </c>
      <c r="L28" s="190"/>
      <c r="M28" s="190"/>
      <c r="N28" s="191"/>
    </row>
    <row r="29" spans="1:14" ht="18" customHeight="1" thickBot="1">
      <c r="A29" s="189"/>
      <c r="B29" s="190" t="s">
        <v>221</v>
      </c>
      <c r="C29" s="198"/>
      <c r="D29" s="190" t="s">
        <v>209</v>
      </c>
      <c r="E29" s="190"/>
      <c r="F29" s="190"/>
      <c r="G29" s="191"/>
      <c r="H29" s="189"/>
      <c r="I29" s="190" t="s">
        <v>221</v>
      </c>
      <c r="J29" s="198"/>
      <c r="K29" s="190" t="s">
        <v>209</v>
      </c>
      <c r="L29" s="190"/>
      <c r="M29" s="190"/>
      <c r="N29" s="191"/>
    </row>
    <row r="30" spans="1:14" ht="18" customHeight="1">
      <c r="A30" s="193"/>
      <c r="B30" s="194"/>
      <c r="C30" s="194"/>
      <c r="D30" s="194"/>
      <c r="E30" s="194"/>
      <c r="F30" s="194"/>
      <c r="G30" s="195"/>
      <c r="H30" s="193"/>
      <c r="I30" s="194"/>
      <c r="J30" s="194"/>
      <c r="K30" s="194"/>
      <c r="L30" s="194"/>
      <c r="M30" s="194"/>
      <c r="N30" s="195"/>
    </row>
    <row r="31" spans="5:14" ht="28.5" customHeight="1">
      <c r="E31" s="992" t="s">
        <v>222</v>
      </c>
      <c r="F31" s="992"/>
      <c r="G31" s="992"/>
      <c r="H31" s="992"/>
      <c r="I31" s="992"/>
      <c r="J31" s="992"/>
      <c r="K31" s="992"/>
      <c r="L31" s="992"/>
      <c r="M31" s="992"/>
      <c r="N31" s="992"/>
    </row>
    <row r="32" spans="5:14" ht="28.5" customHeight="1">
      <c r="E32" s="993"/>
      <c r="F32" s="993"/>
      <c r="G32" s="993"/>
      <c r="H32" s="993"/>
      <c r="I32" s="993"/>
      <c r="J32" s="993"/>
      <c r="K32" s="993"/>
      <c r="L32" s="993"/>
      <c r="M32" s="993"/>
      <c r="N32" s="993"/>
    </row>
  </sheetData>
  <sheetProtection/>
  <mergeCells count="37">
    <mergeCell ref="E31:N32"/>
    <mergeCell ref="D24:E24"/>
    <mergeCell ref="K24:L24"/>
    <mergeCell ref="D25:E25"/>
    <mergeCell ref="K25:L25"/>
    <mergeCell ref="D26:E26"/>
    <mergeCell ref="K26:L26"/>
    <mergeCell ref="B20:C20"/>
    <mergeCell ref="I20:J20"/>
    <mergeCell ref="D22:E22"/>
    <mergeCell ref="K22:L22"/>
    <mergeCell ref="D23:E23"/>
    <mergeCell ref="K23:L23"/>
    <mergeCell ref="E17:F17"/>
    <mergeCell ref="L17:M17"/>
    <mergeCell ref="B18:C18"/>
    <mergeCell ref="I18:J18"/>
    <mergeCell ref="B19:C19"/>
    <mergeCell ref="I19:J19"/>
    <mergeCell ref="D13:E13"/>
    <mergeCell ref="K13:L13"/>
    <mergeCell ref="D14:E14"/>
    <mergeCell ref="K14:L14"/>
    <mergeCell ref="D15:E15"/>
    <mergeCell ref="K15:L15"/>
    <mergeCell ref="B9:C9"/>
    <mergeCell ref="I9:J9"/>
    <mergeCell ref="D11:E11"/>
    <mergeCell ref="K11:L11"/>
    <mergeCell ref="D12:E12"/>
    <mergeCell ref="K12:L12"/>
    <mergeCell ref="E6:F6"/>
    <mergeCell ref="L6:M6"/>
    <mergeCell ref="B7:C7"/>
    <mergeCell ref="I7:J7"/>
    <mergeCell ref="B8:C8"/>
    <mergeCell ref="I8:J8"/>
  </mergeCells>
  <printOptions/>
  <pageMargins left="0.7086614173228347" right="0.7086614173228347" top="0.7480314960629921" bottom="0.7480314960629921" header="0.31496062992125984" footer="0.31496062992125984"/>
  <pageSetup horizontalDpi="600" verticalDpi="600" orientation="landscape" paperSize="12" r:id="rId1"/>
</worksheet>
</file>

<file path=xl/worksheets/sheet14.xml><?xml version="1.0" encoding="utf-8"?>
<worksheet xmlns="http://schemas.openxmlformats.org/spreadsheetml/2006/main" xmlns:r="http://schemas.openxmlformats.org/officeDocument/2006/relationships">
  <dimension ref="A1:B40"/>
  <sheetViews>
    <sheetView zoomScalePageLayoutView="0" workbookViewId="0" topLeftCell="A21">
      <selection activeCell="B32" sqref="B32"/>
    </sheetView>
  </sheetViews>
  <sheetFormatPr defaultColWidth="9.00390625" defaultRowHeight="13.5"/>
  <cols>
    <col min="1" max="1" width="5.00390625" style="0" customWidth="1"/>
    <col min="2" max="2" width="83.50390625" style="0" bestFit="1" customWidth="1"/>
    <col min="3" max="3" width="0.875" style="0" customWidth="1"/>
  </cols>
  <sheetData>
    <row r="1" ht="24.75" customHeight="1">
      <c r="B1" s="73" t="s">
        <v>256</v>
      </c>
    </row>
    <row r="2" ht="18.75" customHeight="1">
      <c r="B2" s="73" t="s">
        <v>257</v>
      </c>
    </row>
    <row r="3" ht="18.75" customHeight="1">
      <c r="B3" t="s">
        <v>258</v>
      </c>
    </row>
    <row r="4" spans="1:2" ht="18.75" customHeight="1">
      <c r="A4">
        <v>1</v>
      </c>
      <c r="B4" t="s">
        <v>260</v>
      </c>
    </row>
    <row r="5" ht="18.75" customHeight="1">
      <c r="B5" t="s">
        <v>231</v>
      </c>
    </row>
    <row r="6" spans="1:2" ht="18.75" customHeight="1">
      <c r="A6">
        <v>2</v>
      </c>
      <c r="B6" t="s">
        <v>232</v>
      </c>
    </row>
    <row r="7" ht="18.75" customHeight="1">
      <c r="B7" s="201" t="s">
        <v>259</v>
      </c>
    </row>
    <row r="8" spans="1:2" ht="18.75" customHeight="1">
      <c r="A8">
        <v>3</v>
      </c>
      <c r="B8" t="s">
        <v>233</v>
      </c>
    </row>
    <row r="9" ht="18.75" customHeight="1">
      <c r="B9" t="s">
        <v>237</v>
      </c>
    </row>
    <row r="10" ht="18.75" customHeight="1">
      <c r="B10" t="s">
        <v>235</v>
      </c>
    </row>
    <row r="11" ht="18.75" customHeight="1">
      <c r="B11" t="s">
        <v>234</v>
      </c>
    </row>
    <row r="12" ht="18.75" customHeight="1">
      <c r="B12" t="s">
        <v>236</v>
      </c>
    </row>
    <row r="13" ht="18.75" customHeight="1">
      <c r="B13" t="s">
        <v>235</v>
      </c>
    </row>
    <row r="14" ht="18.75" customHeight="1">
      <c r="B14" t="s">
        <v>239</v>
      </c>
    </row>
    <row r="15" ht="18.75" customHeight="1">
      <c r="B15" t="s">
        <v>238</v>
      </c>
    </row>
    <row r="16" ht="18.75" customHeight="1">
      <c r="B16" t="s">
        <v>235</v>
      </c>
    </row>
    <row r="17" spans="1:2" ht="18.75" customHeight="1">
      <c r="A17">
        <v>4</v>
      </c>
      <c r="B17" t="s">
        <v>240</v>
      </c>
    </row>
    <row r="18" ht="18.75" customHeight="1">
      <c r="B18" t="s">
        <v>241</v>
      </c>
    </row>
    <row r="19" ht="18.75" customHeight="1">
      <c r="B19" t="s">
        <v>243</v>
      </c>
    </row>
    <row r="20" ht="18.75" customHeight="1">
      <c r="B20" t="s">
        <v>242</v>
      </c>
    </row>
    <row r="21" ht="18.75" customHeight="1">
      <c r="B21" t="s">
        <v>244</v>
      </c>
    </row>
    <row r="22" ht="18.75" customHeight="1">
      <c r="B22" t="s">
        <v>245</v>
      </c>
    </row>
    <row r="23" ht="18.75" customHeight="1">
      <c r="B23" t="s">
        <v>242</v>
      </c>
    </row>
    <row r="24" ht="18.75" customHeight="1">
      <c r="B24" t="s">
        <v>246</v>
      </c>
    </row>
    <row r="25" ht="18.75" customHeight="1">
      <c r="B25" t="s">
        <v>248</v>
      </c>
    </row>
    <row r="26" ht="18.75" customHeight="1">
      <c r="B26" s="201" t="s">
        <v>247</v>
      </c>
    </row>
    <row r="27" ht="18.75" customHeight="1">
      <c r="B27" t="s">
        <v>249</v>
      </c>
    </row>
    <row r="28" ht="18.75" customHeight="1">
      <c r="B28" t="s">
        <v>250</v>
      </c>
    </row>
    <row r="29" ht="18.75" customHeight="1">
      <c r="B29" s="201" t="s">
        <v>247</v>
      </c>
    </row>
    <row r="30" spans="1:2" ht="18.75" customHeight="1">
      <c r="A30">
        <v>5</v>
      </c>
      <c r="B30" t="s">
        <v>251</v>
      </c>
    </row>
    <row r="31" spans="1:2" ht="18.75" customHeight="1">
      <c r="A31">
        <v>6</v>
      </c>
      <c r="B31" t="s">
        <v>252</v>
      </c>
    </row>
    <row r="32" spans="1:2" ht="18.75" customHeight="1">
      <c r="A32">
        <v>7</v>
      </c>
      <c r="B32" t="s">
        <v>253</v>
      </c>
    </row>
    <row r="33" ht="18.75" customHeight="1">
      <c r="B33" t="s">
        <v>254</v>
      </c>
    </row>
    <row r="34" ht="18.75" customHeight="1">
      <c r="B34" t="s">
        <v>255</v>
      </c>
    </row>
    <row r="35" spans="1:2" ht="18.75" customHeight="1">
      <c r="A35">
        <v>8</v>
      </c>
      <c r="B35" t="s">
        <v>554</v>
      </c>
    </row>
    <row r="36" ht="18.75" customHeight="1">
      <c r="B36" t="s">
        <v>555</v>
      </c>
    </row>
    <row r="37" ht="18.75" customHeight="1">
      <c r="B37" t="s">
        <v>556</v>
      </c>
    </row>
    <row r="38" spans="1:2" ht="18.75" customHeight="1">
      <c r="A38">
        <v>9</v>
      </c>
      <c r="B38" t="s">
        <v>262</v>
      </c>
    </row>
    <row r="39" ht="18.75" customHeight="1">
      <c r="B39" t="s">
        <v>261</v>
      </c>
    </row>
    <row r="40" ht="18.75" customHeight="1">
      <c r="B40" t="s">
        <v>263</v>
      </c>
    </row>
  </sheetData>
  <sheetProtection/>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E27"/>
  <sheetViews>
    <sheetView zoomScalePageLayoutView="0" workbookViewId="0" topLeftCell="A1">
      <selection activeCell="D5" sqref="D5"/>
    </sheetView>
  </sheetViews>
  <sheetFormatPr defaultColWidth="9.00390625" defaultRowHeight="30" customHeight="1"/>
  <cols>
    <col min="1" max="1" width="6.125" style="11" customWidth="1"/>
    <col min="2" max="2" width="18.875" style="10" customWidth="1"/>
    <col min="3" max="3" width="20.625" style="10" customWidth="1"/>
    <col min="4" max="4" width="22.75390625" style="10" customWidth="1"/>
    <col min="5" max="5" width="15.25390625" style="10" customWidth="1"/>
    <col min="6" max="16384" width="9.00390625" style="11" customWidth="1"/>
  </cols>
  <sheetData>
    <row r="1" spans="2:5" ht="30" customHeight="1">
      <c r="B1" s="200" t="s">
        <v>223</v>
      </c>
      <c r="C1" s="200" t="s">
        <v>224</v>
      </c>
      <c r="D1" s="200" t="s">
        <v>225</v>
      </c>
      <c r="E1" s="200" t="s">
        <v>226</v>
      </c>
    </row>
    <row r="2" spans="1:5" ht="30" customHeight="1">
      <c r="A2" s="11">
        <v>1</v>
      </c>
      <c r="B2" s="200"/>
      <c r="C2" s="200"/>
      <c r="D2" s="200"/>
      <c r="E2" s="27"/>
    </row>
    <row r="3" spans="1:5" ht="30" customHeight="1">
      <c r="A3" s="11">
        <v>2</v>
      </c>
      <c r="B3" s="27"/>
      <c r="C3" s="27"/>
      <c r="D3" s="27"/>
      <c r="E3" s="27"/>
    </row>
    <row r="4" spans="1:5" ht="30" customHeight="1">
      <c r="A4" s="11">
        <v>3</v>
      </c>
      <c r="B4" s="27"/>
      <c r="C4" s="27"/>
      <c r="D4" s="27"/>
      <c r="E4" s="27"/>
    </row>
    <row r="5" spans="1:5" ht="30" customHeight="1">
      <c r="A5" s="11">
        <v>4</v>
      </c>
      <c r="B5" s="27"/>
      <c r="C5" s="27"/>
      <c r="D5" s="27"/>
      <c r="E5" s="27"/>
    </row>
    <row r="6" spans="1:5" ht="30" customHeight="1">
      <c r="A6" s="11">
        <v>5</v>
      </c>
      <c r="B6" s="27"/>
      <c r="C6" s="27"/>
      <c r="D6" s="27"/>
      <c r="E6" s="27"/>
    </row>
    <row r="7" spans="1:5" ht="30" customHeight="1">
      <c r="A7" s="11">
        <v>6</v>
      </c>
      <c r="B7" s="27"/>
      <c r="C7" s="27"/>
      <c r="D7" s="27"/>
      <c r="E7" s="27"/>
    </row>
    <row r="8" spans="1:5" ht="30" customHeight="1">
      <c r="A8" s="11">
        <v>7</v>
      </c>
      <c r="B8" s="27"/>
      <c r="C8" s="27"/>
      <c r="D8" s="27"/>
      <c r="E8" s="27"/>
    </row>
    <row r="9" spans="1:5" ht="30" customHeight="1">
      <c r="A9" s="11">
        <v>8</v>
      </c>
      <c r="B9" s="27"/>
      <c r="C9" s="27"/>
      <c r="D9" s="27"/>
      <c r="E9" s="27"/>
    </row>
    <row r="10" spans="1:5" ht="30" customHeight="1">
      <c r="A10" s="11">
        <v>9</v>
      </c>
      <c r="B10" s="27"/>
      <c r="C10" s="27"/>
      <c r="D10" s="27"/>
      <c r="E10" s="27"/>
    </row>
    <row r="11" spans="1:5" ht="30" customHeight="1">
      <c r="A11" s="11">
        <v>10</v>
      </c>
      <c r="B11" s="27"/>
      <c r="C11" s="27"/>
      <c r="D11" s="27"/>
      <c r="E11" s="27"/>
    </row>
    <row r="12" spans="1:5" ht="30" customHeight="1">
      <c r="A12" s="11">
        <v>11</v>
      </c>
      <c r="B12" s="27"/>
      <c r="C12" s="27"/>
      <c r="D12" s="27"/>
      <c r="E12" s="27"/>
    </row>
    <row r="13" spans="1:5" ht="30" customHeight="1">
      <c r="A13" s="11">
        <v>12</v>
      </c>
      <c r="B13" s="27"/>
      <c r="C13" s="27"/>
      <c r="D13" s="27"/>
      <c r="E13" s="27"/>
    </row>
    <row r="14" spans="1:5" ht="30" customHeight="1">
      <c r="A14" s="11">
        <v>13</v>
      </c>
      <c r="B14" s="27"/>
      <c r="C14" s="27"/>
      <c r="D14" s="27"/>
      <c r="E14" s="27"/>
    </row>
    <row r="15" spans="1:5" ht="30" customHeight="1">
      <c r="A15" s="11">
        <v>14</v>
      </c>
      <c r="B15" s="27"/>
      <c r="C15" s="27"/>
      <c r="D15" s="27"/>
      <c r="E15" s="27"/>
    </row>
    <row r="16" spans="1:5" ht="30" customHeight="1">
      <c r="A16" s="11">
        <v>15</v>
      </c>
      <c r="B16" s="27"/>
      <c r="C16" s="27"/>
      <c r="D16" s="27"/>
      <c r="E16" s="27"/>
    </row>
    <row r="17" spans="1:5" ht="30" customHeight="1">
      <c r="A17" s="11">
        <v>16</v>
      </c>
      <c r="B17" s="27"/>
      <c r="C17" s="27"/>
      <c r="D17" s="27"/>
      <c r="E17" s="27"/>
    </row>
    <row r="18" spans="1:5" ht="30" customHeight="1">
      <c r="A18" s="11">
        <v>17</v>
      </c>
      <c r="B18" s="27"/>
      <c r="C18" s="27"/>
      <c r="D18" s="27"/>
      <c r="E18" s="27"/>
    </row>
    <row r="19" spans="1:5" ht="30" customHeight="1">
      <c r="A19" s="11">
        <v>18</v>
      </c>
      <c r="B19" s="27"/>
      <c r="C19" s="27"/>
      <c r="D19" s="27"/>
      <c r="E19" s="27"/>
    </row>
    <row r="20" spans="1:5" ht="30" customHeight="1">
      <c r="A20" s="11">
        <v>19</v>
      </c>
      <c r="B20" s="27"/>
      <c r="C20" s="27"/>
      <c r="D20" s="27"/>
      <c r="E20" s="27"/>
    </row>
    <row r="21" spans="1:5" ht="30" customHeight="1">
      <c r="A21" s="11">
        <v>20</v>
      </c>
      <c r="B21" s="27"/>
      <c r="C21" s="27"/>
      <c r="D21" s="27"/>
      <c r="E21" s="27"/>
    </row>
    <row r="22" spans="1:5" ht="30" customHeight="1">
      <c r="A22" s="11">
        <v>21</v>
      </c>
      <c r="B22" s="27"/>
      <c r="C22" s="27"/>
      <c r="D22" s="27"/>
      <c r="E22" s="27"/>
    </row>
    <row r="23" spans="1:5" ht="30" customHeight="1">
      <c r="A23" s="11">
        <v>22</v>
      </c>
      <c r="B23" s="27"/>
      <c r="C23" s="27"/>
      <c r="D23" s="27"/>
      <c r="E23" s="27"/>
    </row>
    <row r="24" spans="1:5" ht="30" customHeight="1">
      <c r="A24" s="11">
        <v>23</v>
      </c>
      <c r="B24" s="27"/>
      <c r="C24" s="27"/>
      <c r="D24" s="27"/>
      <c r="E24" s="27"/>
    </row>
    <row r="25" spans="1:5" ht="30" customHeight="1">
      <c r="A25" s="11">
        <v>24</v>
      </c>
      <c r="B25" s="27"/>
      <c r="C25" s="27"/>
      <c r="D25" s="27"/>
      <c r="E25" s="27"/>
    </row>
    <row r="26" spans="1:5" ht="30" customHeight="1">
      <c r="A26" s="11">
        <v>25</v>
      </c>
      <c r="B26" s="27"/>
      <c r="C26" s="27"/>
      <c r="D26" s="27"/>
      <c r="E26" s="27"/>
    </row>
    <row r="27" spans="1:5" ht="30" customHeight="1">
      <c r="A27" s="11">
        <v>26</v>
      </c>
      <c r="B27" s="27"/>
      <c r="C27" s="27"/>
      <c r="D27" s="27"/>
      <c r="E27" s="2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X37"/>
  <sheetViews>
    <sheetView zoomScalePageLayoutView="0" workbookViewId="0" topLeftCell="D1">
      <selection activeCell="T25" sqref="T25:V25"/>
    </sheetView>
  </sheetViews>
  <sheetFormatPr defaultColWidth="9.00390625" defaultRowHeight="13.5"/>
  <cols>
    <col min="1" max="1" width="4.625" style="0" customWidth="1"/>
    <col min="2" max="2" width="12.75390625" style="0" customWidth="1"/>
    <col min="3" max="3" width="11.875" style="0" customWidth="1"/>
    <col min="4" max="4" width="14.125" style="0" customWidth="1"/>
    <col min="5" max="7" width="5.375" style="0" customWidth="1"/>
    <col min="8" max="9" width="8.875" style="0" customWidth="1"/>
    <col min="10" max="10" width="8.875" style="0" hidden="1" customWidth="1"/>
    <col min="11" max="11" width="8.875" style="0" customWidth="1"/>
    <col min="12" max="12" width="8.875" style="0" hidden="1" customWidth="1"/>
    <col min="13" max="13" width="8.875" style="0" customWidth="1"/>
    <col min="14" max="16" width="5.125" style="0" hidden="1" customWidth="1"/>
    <col min="17" max="17" width="37.50390625" style="0" customWidth="1"/>
    <col min="18" max="18" width="6.00390625" style="0" customWidth="1"/>
    <col min="19" max="21" width="8.875" style="0" customWidth="1"/>
  </cols>
  <sheetData>
    <row r="1" spans="1:21" ht="33.75" customHeight="1" thickBot="1">
      <c r="A1" s="499" t="s">
        <v>272</v>
      </c>
      <c r="B1" s="499"/>
      <c r="C1" s="499"/>
      <c r="D1" s="499"/>
      <c r="E1" s="499"/>
      <c r="F1" s="499"/>
      <c r="G1" s="499"/>
      <c r="H1" s="499"/>
      <c r="I1" s="499"/>
      <c r="J1" s="499"/>
      <c r="K1" s="499"/>
      <c r="L1" s="499"/>
      <c r="M1" s="499"/>
      <c r="N1" s="499"/>
      <c r="O1" s="499"/>
      <c r="P1" s="499"/>
      <c r="Q1" s="499"/>
      <c r="R1" s="499"/>
      <c r="S1" s="499"/>
      <c r="T1" s="499"/>
      <c r="U1" s="499"/>
    </row>
    <row r="2" spans="2:22" ht="22.5" customHeight="1" thickBot="1">
      <c r="B2" s="51" t="s">
        <v>71</v>
      </c>
      <c r="C2" s="52" t="s">
        <v>72</v>
      </c>
      <c r="D2" s="237" t="s">
        <v>305</v>
      </c>
      <c r="E2" s="53" t="s">
        <v>73</v>
      </c>
      <c r="F2" s="357" t="s">
        <v>445</v>
      </c>
      <c r="G2" s="360" t="s">
        <v>74</v>
      </c>
      <c r="H2" s="381">
        <v>41945</v>
      </c>
      <c r="I2" s="382">
        <v>41946</v>
      </c>
      <c r="J2" s="383" t="s">
        <v>335</v>
      </c>
      <c r="K2" s="382">
        <v>41952</v>
      </c>
      <c r="L2" s="383" t="s">
        <v>336</v>
      </c>
      <c r="M2" s="382">
        <v>41959</v>
      </c>
      <c r="N2" s="54" t="s">
        <v>74</v>
      </c>
      <c r="O2" s="249" t="s">
        <v>323</v>
      </c>
      <c r="P2" s="55" t="s">
        <v>75</v>
      </c>
      <c r="Q2" s="368" t="s">
        <v>178</v>
      </c>
      <c r="R2" s="362" t="s">
        <v>76</v>
      </c>
      <c r="S2" s="35"/>
      <c r="T2" s="35"/>
      <c r="U2" s="35"/>
      <c r="V2" s="36"/>
    </row>
    <row r="3" spans="1:22" ht="22.5" customHeight="1">
      <c r="A3">
        <v>1</v>
      </c>
      <c r="B3" s="207" t="s">
        <v>4</v>
      </c>
      <c r="C3" s="218" t="s">
        <v>77</v>
      </c>
      <c r="D3" s="241" t="s">
        <v>314</v>
      </c>
      <c r="E3" s="244" t="s">
        <v>306</v>
      </c>
      <c r="F3" s="256" t="s">
        <v>464</v>
      </c>
      <c r="G3" s="244">
        <v>8</v>
      </c>
      <c r="H3" s="369"/>
      <c r="I3" s="387" t="s">
        <v>23</v>
      </c>
      <c r="J3" s="242"/>
      <c r="K3" s="242"/>
      <c r="L3" s="242"/>
      <c r="M3" s="242"/>
      <c r="N3" s="61"/>
      <c r="O3" s="59"/>
      <c r="P3" s="59"/>
      <c r="Q3" s="370" t="s">
        <v>353</v>
      </c>
      <c r="R3" s="363">
        <v>1</v>
      </c>
      <c r="S3" s="35"/>
      <c r="T3" s="35"/>
      <c r="U3" s="35"/>
      <c r="V3" s="36"/>
    </row>
    <row r="4" spans="1:22" ht="22.5" customHeight="1">
      <c r="A4">
        <v>2</v>
      </c>
      <c r="B4" s="62" t="s">
        <v>269</v>
      </c>
      <c r="C4" s="219" t="s">
        <v>79</v>
      </c>
      <c r="D4" s="226" t="s">
        <v>294</v>
      </c>
      <c r="E4" s="235" t="s">
        <v>306</v>
      </c>
      <c r="F4" s="257" t="s">
        <v>0</v>
      </c>
      <c r="G4" s="235">
        <v>16</v>
      </c>
      <c r="H4" s="371"/>
      <c r="I4" s="239"/>
      <c r="J4" s="239"/>
      <c r="K4" s="260" t="s">
        <v>23</v>
      </c>
      <c r="L4" s="239"/>
      <c r="M4" s="239"/>
      <c r="N4" s="68"/>
      <c r="O4" s="66"/>
      <c r="P4" s="66"/>
      <c r="Q4" s="372" t="s">
        <v>295</v>
      </c>
      <c r="R4" s="364">
        <v>2</v>
      </c>
      <c r="S4" s="63" t="s">
        <v>134</v>
      </c>
      <c r="T4" s="63" t="s">
        <v>135</v>
      </c>
      <c r="U4" s="63" t="s">
        <v>136</v>
      </c>
      <c r="V4" s="63" t="s">
        <v>137</v>
      </c>
    </row>
    <row r="5" spans="1:22" ht="22.5" customHeight="1">
      <c r="A5">
        <v>3</v>
      </c>
      <c r="B5" s="62" t="s">
        <v>17</v>
      </c>
      <c r="C5" s="219" t="s">
        <v>78</v>
      </c>
      <c r="D5" s="226" t="s">
        <v>297</v>
      </c>
      <c r="E5" s="235" t="s">
        <v>306</v>
      </c>
      <c r="F5" s="257" t="s">
        <v>461</v>
      </c>
      <c r="G5" s="235">
        <v>15</v>
      </c>
      <c r="H5" s="371"/>
      <c r="I5" s="239"/>
      <c r="J5" s="239"/>
      <c r="K5" s="239"/>
      <c r="L5" s="239"/>
      <c r="M5" s="239"/>
      <c r="N5" s="68"/>
      <c r="O5" s="66"/>
      <c r="P5" s="66"/>
      <c r="Q5" s="373" t="s">
        <v>295</v>
      </c>
      <c r="R5" s="364">
        <v>3</v>
      </c>
      <c r="S5" s="359" t="s">
        <v>4</v>
      </c>
      <c r="T5" s="359" t="s">
        <v>199</v>
      </c>
      <c r="U5" s="386" t="s">
        <v>264</v>
      </c>
      <c r="V5" s="386" t="s">
        <v>12</v>
      </c>
    </row>
    <row r="6" spans="1:24" ht="22.5" customHeight="1">
      <c r="A6">
        <v>4</v>
      </c>
      <c r="B6" s="56" t="s">
        <v>12</v>
      </c>
      <c r="C6" s="220" t="s">
        <v>173</v>
      </c>
      <c r="D6" s="57" t="s">
        <v>345</v>
      </c>
      <c r="E6" s="235" t="s">
        <v>306</v>
      </c>
      <c r="F6" s="257" t="s">
        <v>0</v>
      </c>
      <c r="G6" s="235">
        <v>18</v>
      </c>
      <c r="H6" s="371"/>
      <c r="I6" s="239"/>
      <c r="J6" s="239"/>
      <c r="K6" s="239"/>
      <c r="L6" s="239"/>
      <c r="M6" s="239"/>
      <c r="N6" s="61"/>
      <c r="O6" s="59"/>
      <c r="P6" s="59"/>
      <c r="Q6" s="373"/>
      <c r="R6" s="364">
        <v>4</v>
      </c>
      <c r="S6" s="361" t="s">
        <v>7</v>
      </c>
      <c r="T6" s="391" t="s">
        <v>18</v>
      </c>
      <c r="U6" s="361" t="s">
        <v>268</v>
      </c>
      <c r="V6" s="386" t="s">
        <v>13</v>
      </c>
      <c r="X6" s="37"/>
    </row>
    <row r="7" spans="1:22" ht="22.5" customHeight="1">
      <c r="A7">
        <v>5</v>
      </c>
      <c r="B7" s="62" t="s">
        <v>13</v>
      </c>
      <c r="C7" s="219" t="s">
        <v>82</v>
      </c>
      <c r="D7" s="225" t="s">
        <v>296</v>
      </c>
      <c r="E7" s="244" t="s">
        <v>306</v>
      </c>
      <c r="F7" s="256" t="s">
        <v>0</v>
      </c>
      <c r="G7" s="244">
        <v>14</v>
      </c>
      <c r="H7" s="371"/>
      <c r="I7" s="239"/>
      <c r="J7" s="239"/>
      <c r="K7" s="239"/>
      <c r="L7" s="239"/>
      <c r="M7" s="239"/>
      <c r="N7" s="61"/>
      <c r="O7" s="59"/>
      <c r="P7" s="59"/>
      <c r="Q7" s="373" t="s">
        <v>295</v>
      </c>
      <c r="R7" s="364">
        <v>5</v>
      </c>
      <c r="S7" s="358" t="s">
        <v>198</v>
      </c>
      <c r="T7" s="358" t="s">
        <v>21</v>
      </c>
      <c r="U7" s="386" t="s">
        <v>182</v>
      </c>
      <c r="V7" s="361" t="s">
        <v>228</v>
      </c>
    </row>
    <row r="8" spans="1:22" ht="22.5" customHeight="1">
      <c r="A8">
        <v>6</v>
      </c>
      <c r="B8" s="227" t="s">
        <v>298</v>
      </c>
      <c r="C8" s="221" t="s">
        <v>299</v>
      </c>
      <c r="D8" s="225" t="s">
        <v>300</v>
      </c>
      <c r="E8" s="244" t="s">
        <v>306</v>
      </c>
      <c r="F8" s="256" t="s">
        <v>462</v>
      </c>
      <c r="G8" s="244">
        <v>11</v>
      </c>
      <c r="H8" s="371"/>
      <c r="I8" s="239"/>
      <c r="J8" s="239"/>
      <c r="K8" s="239"/>
      <c r="L8" s="239"/>
      <c r="M8" s="239"/>
      <c r="N8" s="61"/>
      <c r="O8" s="59"/>
      <c r="P8" s="59"/>
      <c r="Q8" s="372" t="s">
        <v>301</v>
      </c>
      <c r="R8" s="363">
        <v>6</v>
      </c>
      <c r="S8" s="361" t="s">
        <v>202</v>
      </c>
      <c r="T8" s="358" t="s">
        <v>14</v>
      </c>
      <c r="U8" s="386" t="s">
        <v>93</v>
      </c>
      <c r="V8" s="361" t="s">
        <v>5</v>
      </c>
    </row>
    <row r="9" spans="1:23" ht="22.5" customHeight="1">
      <c r="A9">
        <v>7</v>
      </c>
      <c r="B9" s="62" t="s">
        <v>18</v>
      </c>
      <c r="C9" s="219" t="s">
        <v>89</v>
      </c>
      <c r="D9" s="225" t="s">
        <v>308</v>
      </c>
      <c r="E9" s="244" t="s">
        <v>306</v>
      </c>
      <c r="F9" s="256" t="s">
        <v>2</v>
      </c>
      <c r="G9" s="244">
        <v>12</v>
      </c>
      <c r="H9" s="371"/>
      <c r="I9" s="239"/>
      <c r="J9" s="239"/>
      <c r="K9" s="239"/>
      <c r="L9" s="239"/>
      <c r="M9" s="239"/>
      <c r="N9" s="61"/>
      <c r="O9" s="59"/>
      <c r="P9" s="59"/>
      <c r="Q9" s="374" t="s">
        <v>491</v>
      </c>
      <c r="R9" s="364">
        <v>7</v>
      </c>
      <c r="S9" s="391" t="s">
        <v>227</v>
      </c>
      <c r="T9" s="389" t="s">
        <v>266</v>
      </c>
      <c r="U9" s="361" t="s">
        <v>11</v>
      </c>
      <c r="V9" s="389" t="s">
        <v>19</v>
      </c>
      <c r="W9" s="63"/>
    </row>
    <row r="10" spans="1:23" ht="22.5" customHeight="1">
      <c r="A10" s="37">
        <v>8</v>
      </c>
      <c r="B10" s="62" t="s">
        <v>7</v>
      </c>
      <c r="C10" s="221" t="s">
        <v>291</v>
      </c>
      <c r="D10" s="225" t="s">
        <v>292</v>
      </c>
      <c r="E10" s="244" t="s">
        <v>306</v>
      </c>
      <c r="F10" s="256" t="s">
        <v>463</v>
      </c>
      <c r="G10" s="244">
        <v>12</v>
      </c>
      <c r="H10" s="371"/>
      <c r="I10" s="239"/>
      <c r="J10" s="239"/>
      <c r="K10" s="239"/>
      <c r="L10" s="255"/>
      <c r="M10" s="239"/>
      <c r="N10" s="61"/>
      <c r="O10" s="59"/>
      <c r="P10" s="59"/>
      <c r="Q10" s="375" t="s">
        <v>352</v>
      </c>
      <c r="R10" s="364">
        <v>8</v>
      </c>
      <c r="S10" s="129"/>
      <c r="T10" s="63"/>
      <c r="U10" s="129"/>
      <c r="V10" s="389" t="s">
        <v>230</v>
      </c>
      <c r="W10" s="121"/>
    </row>
    <row r="11" spans="1:22" ht="22.5" customHeight="1">
      <c r="A11" s="37">
        <v>9</v>
      </c>
      <c r="B11" s="217" t="s">
        <v>10</v>
      </c>
      <c r="C11" s="219" t="s">
        <v>174</v>
      </c>
      <c r="D11" s="57" t="s">
        <v>346</v>
      </c>
      <c r="E11" s="244" t="s">
        <v>306</v>
      </c>
      <c r="F11" s="256" t="s">
        <v>1</v>
      </c>
      <c r="G11" s="244">
        <v>13</v>
      </c>
      <c r="H11" s="371"/>
      <c r="I11" s="239"/>
      <c r="J11" s="239"/>
      <c r="K11" s="239"/>
      <c r="L11" s="239"/>
      <c r="M11" s="260" t="s">
        <v>23</v>
      </c>
      <c r="N11" s="68"/>
      <c r="O11" s="66"/>
      <c r="P11" s="66"/>
      <c r="Q11" s="375" t="s">
        <v>334</v>
      </c>
      <c r="R11" s="363">
        <v>9</v>
      </c>
      <c r="S11" s="129"/>
      <c r="T11" s="63"/>
      <c r="U11" s="129"/>
      <c r="V11" s="129"/>
    </row>
    <row r="12" spans="1:22" ht="22.5" customHeight="1">
      <c r="A12" s="37">
        <v>10</v>
      </c>
      <c r="B12" s="69" t="s">
        <v>21</v>
      </c>
      <c r="C12" s="222" t="s">
        <v>309</v>
      </c>
      <c r="D12" s="226" t="s">
        <v>310</v>
      </c>
      <c r="E12" s="235" t="s">
        <v>306</v>
      </c>
      <c r="F12" s="257" t="s">
        <v>1</v>
      </c>
      <c r="G12" s="235">
        <v>11</v>
      </c>
      <c r="H12" s="371"/>
      <c r="I12" s="239"/>
      <c r="J12" s="239"/>
      <c r="K12" s="239"/>
      <c r="L12" s="239"/>
      <c r="M12" s="239"/>
      <c r="N12" s="68"/>
      <c r="O12" s="66"/>
      <c r="P12" s="66"/>
      <c r="Q12" s="370" t="s">
        <v>312</v>
      </c>
      <c r="R12" s="364">
        <v>10</v>
      </c>
      <c r="S12" s="129"/>
      <c r="T12" s="63"/>
      <c r="U12" s="129"/>
      <c r="V12" s="129"/>
    </row>
    <row r="13" spans="1:22" ht="22.5" customHeight="1">
      <c r="A13" s="37">
        <v>11</v>
      </c>
      <c r="B13" s="62" t="s">
        <v>182</v>
      </c>
      <c r="C13" s="219" t="s">
        <v>270</v>
      </c>
      <c r="D13" s="226" t="s">
        <v>326</v>
      </c>
      <c r="E13" s="235" t="s">
        <v>306</v>
      </c>
      <c r="F13" s="257" t="s">
        <v>0</v>
      </c>
      <c r="G13" s="235">
        <v>17</v>
      </c>
      <c r="H13" s="384" t="s">
        <v>23</v>
      </c>
      <c r="I13" s="239"/>
      <c r="J13" s="239"/>
      <c r="K13" s="239"/>
      <c r="L13" s="239"/>
      <c r="M13" s="239"/>
      <c r="N13" s="68"/>
      <c r="O13" s="66"/>
      <c r="P13" s="66"/>
      <c r="Q13" s="376" t="s">
        <v>320</v>
      </c>
      <c r="R13" s="363">
        <v>11</v>
      </c>
      <c r="S13" s="70"/>
      <c r="T13" s="70"/>
      <c r="U13" s="63"/>
      <c r="V13" s="71"/>
    </row>
    <row r="14" spans="1:22" ht="22.5" customHeight="1" thickBot="1">
      <c r="A14" s="37">
        <v>12</v>
      </c>
      <c r="B14" s="208" t="s">
        <v>16</v>
      </c>
      <c r="C14" s="222" t="s">
        <v>81</v>
      </c>
      <c r="D14" s="225" t="s">
        <v>327</v>
      </c>
      <c r="E14" s="235" t="s">
        <v>306</v>
      </c>
      <c r="F14" s="257" t="s">
        <v>1</v>
      </c>
      <c r="G14" s="235">
        <v>16</v>
      </c>
      <c r="H14" s="384" t="s">
        <v>23</v>
      </c>
      <c r="I14" s="239" t="s">
        <v>548</v>
      </c>
      <c r="J14" s="239"/>
      <c r="K14" s="260" t="s">
        <v>23</v>
      </c>
      <c r="L14" s="239"/>
      <c r="M14" s="239"/>
      <c r="N14" s="61"/>
      <c r="O14" s="59"/>
      <c r="P14" s="59"/>
      <c r="Q14" s="372" t="s">
        <v>295</v>
      </c>
      <c r="R14" s="364">
        <v>12</v>
      </c>
      <c r="S14" s="64"/>
      <c r="T14" s="63"/>
      <c r="U14" s="70"/>
      <c r="V14" s="71"/>
    </row>
    <row r="15" spans="1:22" ht="22.5" customHeight="1" thickBot="1">
      <c r="A15" s="37">
        <v>13</v>
      </c>
      <c r="B15" s="62" t="s">
        <v>5</v>
      </c>
      <c r="C15" s="219" t="s">
        <v>179</v>
      </c>
      <c r="D15" s="225" t="s">
        <v>319</v>
      </c>
      <c r="E15" s="244" t="s">
        <v>306</v>
      </c>
      <c r="F15" s="256" t="s">
        <v>1</v>
      </c>
      <c r="G15" s="244">
        <v>8</v>
      </c>
      <c r="H15" s="371"/>
      <c r="I15" s="239"/>
      <c r="J15" s="239"/>
      <c r="K15" s="239"/>
      <c r="L15" s="239"/>
      <c r="M15" s="239"/>
      <c r="N15" s="68"/>
      <c r="O15" s="66"/>
      <c r="P15" s="66"/>
      <c r="Q15" s="377" t="s">
        <v>320</v>
      </c>
      <c r="R15" s="363">
        <v>13</v>
      </c>
      <c r="S15" s="72"/>
      <c r="T15" s="502" t="s">
        <v>83</v>
      </c>
      <c r="U15" s="503"/>
      <c r="V15" s="504"/>
    </row>
    <row r="16" spans="1:22" ht="22.5" customHeight="1">
      <c r="A16" s="37">
        <v>14</v>
      </c>
      <c r="B16" s="68" t="s">
        <v>93</v>
      </c>
      <c r="C16" s="223" t="s">
        <v>176</v>
      </c>
      <c r="D16" s="244" t="s">
        <v>328</v>
      </c>
      <c r="E16" s="244" t="s">
        <v>306</v>
      </c>
      <c r="F16" s="256" t="s">
        <v>0</v>
      </c>
      <c r="G16" s="244">
        <v>6</v>
      </c>
      <c r="H16" s="371"/>
      <c r="I16" s="239"/>
      <c r="J16" s="239"/>
      <c r="K16" s="239"/>
      <c r="L16" s="239"/>
      <c r="M16" s="239"/>
      <c r="N16" s="68"/>
      <c r="O16" s="66"/>
      <c r="P16" s="59"/>
      <c r="Q16" s="372" t="s">
        <v>303</v>
      </c>
      <c r="R16" s="364">
        <v>14</v>
      </c>
      <c r="S16" s="57" t="s">
        <v>84</v>
      </c>
      <c r="T16" s="505" t="s">
        <v>454</v>
      </c>
      <c r="U16" s="506"/>
      <c r="V16" s="507"/>
    </row>
    <row r="17" spans="1:22" ht="22.5" customHeight="1">
      <c r="A17" s="37">
        <v>15</v>
      </c>
      <c r="B17" s="68" t="s">
        <v>14</v>
      </c>
      <c r="C17" s="223" t="s">
        <v>271</v>
      </c>
      <c r="D17" s="235" t="s">
        <v>302</v>
      </c>
      <c r="E17" s="235" t="s">
        <v>306</v>
      </c>
      <c r="F17" s="257" t="s">
        <v>1</v>
      </c>
      <c r="G17" s="235">
        <v>12</v>
      </c>
      <c r="H17" s="371"/>
      <c r="I17" s="260" t="s">
        <v>23</v>
      </c>
      <c r="J17" s="239"/>
      <c r="K17" s="239"/>
      <c r="L17" s="239"/>
      <c r="M17" s="239"/>
      <c r="N17" s="68"/>
      <c r="O17" s="66"/>
      <c r="P17" s="66"/>
      <c r="Q17" s="376" t="s">
        <v>303</v>
      </c>
      <c r="R17" s="363">
        <v>15</v>
      </c>
      <c r="S17" s="65" t="s">
        <v>85</v>
      </c>
      <c r="T17" s="508" t="s">
        <v>455</v>
      </c>
      <c r="U17" s="509"/>
      <c r="V17" s="510"/>
    </row>
    <row r="18" spans="1:24" ht="22.5" customHeight="1">
      <c r="A18" s="37">
        <v>16</v>
      </c>
      <c r="B18" s="62" t="s">
        <v>86</v>
      </c>
      <c r="C18" s="219" t="s">
        <v>87</v>
      </c>
      <c r="D18" s="226" t="s">
        <v>324</v>
      </c>
      <c r="E18" s="235" t="s">
        <v>306</v>
      </c>
      <c r="F18" s="257" t="s">
        <v>469</v>
      </c>
      <c r="G18" s="235">
        <v>13</v>
      </c>
      <c r="H18" s="371"/>
      <c r="I18" s="239"/>
      <c r="J18" s="239"/>
      <c r="K18" s="239"/>
      <c r="L18" s="239"/>
      <c r="M18" s="239"/>
      <c r="N18" s="68"/>
      <c r="O18" s="66"/>
      <c r="P18" s="66"/>
      <c r="Q18" s="376" t="s">
        <v>322</v>
      </c>
      <c r="R18" s="363">
        <v>16</v>
      </c>
      <c r="S18" s="65" t="s">
        <v>75</v>
      </c>
      <c r="T18" s="511" t="s">
        <v>456</v>
      </c>
      <c r="U18" s="512"/>
      <c r="V18" s="513"/>
      <c r="X18" s="73"/>
    </row>
    <row r="19" spans="1:22" ht="22.5" customHeight="1">
      <c r="A19" s="37">
        <v>17</v>
      </c>
      <c r="B19" s="62" t="s">
        <v>9</v>
      </c>
      <c r="C19" s="219" t="s">
        <v>175</v>
      </c>
      <c r="D19" s="226" t="s">
        <v>325</v>
      </c>
      <c r="E19" s="235" t="s">
        <v>306</v>
      </c>
      <c r="F19" s="257" t="s">
        <v>2</v>
      </c>
      <c r="G19" s="235">
        <v>10</v>
      </c>
      <c r="H19" s="371"/>
      <c r="I19" s="239"/>
      <c r="J19" s="239"/>
      <c r="K19" s="239"/>
      <c r="L19" s="239"/>
      <c r="M19" s="239"/>
      <c r="N19" s="68"/>
      <c r="O19" s="66"/>
      <c r="P19" s="66"/>
      <c r="Q19" s="377"/>
      <c r="R19" s="363">
        <v>17</v>
      </c>
      <c r="S19" s="517" t="s">
        <v>88</v>
      </c>
      <c r="T19" s="511" t="s">
        <v>457</v>
      </c>
      <c r="U19" s="512"/>
      <c r="V19" s="513"/>
    </row>
    <row r="20" spans="1:22" ht="22.5" customHeight="1">
      <c r="A20" s="37">
        <v>18</v>
      </c>
      <c r="B20" s="62" t="s">
        <v>8</v>
      </c>
      <c r="C20" s="219" t="s">
        <v>92</v>
      </c>
      <c r="D20" s="65" t="s">
        <v>347</v>
      </c>
      <c r="E20" s="235" t="s">
        <v>306</v>
      </c>
      <c r="F20" s="257" t="s">
        <v>475</v>
      </c>
      <c r="G20" s="235">
        <v>6</v>
      </c>
      <c r="H20" s="371"/>
      <c r="I20" s="239"/>
      <c r="J20" s="239"/>
      <c r="K20" s="239"/>
      <c r="L20" s="239"/>
      <c r="M20" s="239"/>
      <c r="N20" s="68"/>
      <c r="O20" s="66"/>
      <c r="P20" s="59"/>
      <c r="Q20" s="373"/>
      <c r="R20" s="363">
        <v>18</v>
      </c>
      <c r="S20" s="518"/>
      <c r="T20" s="511" t="s">
        <v>474</v>
      </c>
      <c r="U20" s="512"/>
      <c r="V20" s="513"/>
    </row>
    <row r="21" spans="1:22" ht="22.5" customHeight="1">
      <c r="A21" s="37">
        <v>19</v>
      </c>
      <c r="B21" s="56" t="s">
        <v>11</v>
      </c>
      <c r="C21" s="250" t="s">
        <v>330</v>
      </c>
      <c r="D21" s="225" t="s">
        <v>331</v>
      </c>
      <c r="E21" s="235" t="s">
        <v>306</v>
      </c>
      <c r="F21" s="257" t="s">
        <v>476</v>
      </c>
      <c r="G21" s="235">
        <v>15</v>
      </c>
      <c r="H21" s="371"/>
      <c r="I21" s="239"/>
      <c r="J21" s="239"/>
      <c r="K21" s="239"/>
      <c r="L21" s="239"/>
      <c r="M21" s="239"/>
      <c r="N21" s="68"/>
      <c r="O21" s="66"/>
      <c r="P21" s="66"/>
      <c r="Q21" s="377" t="s">
        <v>332</v>
      </c>
      <c r="R21" s="365">
        <v>19</v>
      </c>
      <c r="S21" s="519" t="s">
        <v>90</v>
      </c>
      <c r="T21" s="508" t="s">
        <v>550</v>
      </c>
      <c r="U21" s="509"/>
      <c r="V21" s="510"/>
    </row>
    <row r="22" spans="1:22" ht="22.5" customHeight="1">
      <c r="A22" s="37">
        <v>20</v>
      </c>
      <c r="B22" s="62" t="s">
        <v>19</v>
      </c>
      <c r="C22" s="219" t="s">
        <v>91</v>
      </c>
      <c r="D22" s="241" t="s">
        <v>316</v>
      </c>
      <c r="E22" s="245" t="s">
        <v>306</v>
      </c>
      <c r="F22" s="356" t="s">
        <v>490</v>
      </c>
      <c r="G22" s="245">
        <v>5</v>
      </c>
      <c r="H22" s="371"/>
      <c r="I22" s="239"/>
      <c r="J22" s="239"/>
      <c r="K22" s="239"/>
      <c r="L22" s="239"/>
      <c r="M22" s="239"/>
      <c r="N22" s="68"/>
      <c r="O22" s="66"/>
      <c r="P22" s="66"/>
      <c r="Q22" s="377" t="s">
        <v>322</v>
      </c>
      <c r="R22" s="363">
        <v>20</v>
      </c>
      <c r="S22" s="520"/>
      <c r="T22" s="511" t="s">
        <v>458</v>
      </c>
      <c r="U22" s="512"/>
      <c r="V22" s="513"/>
    </row>
    <row r="23" spans="1:22" ht="22.5" customHeight="1">
      <c r="A23">
        <v>21</v>
      </c>
      <c r="B23" s="68" t="s">
        <v>20</v>
      </c>
      <c r="C23" s="219" t="s">
        <v>177</v>
      </c>
      <c r="D23" s="226" t="s">
        <v>293</v>
      </c>
      <c r="E23" s="235" t="s">
        <v>306</v>
      </c>
      <c r="F23" s="257" t="s">
        <v>2</v>
      </c>
      <c r="G23" s="235">
        <v>6</v>
      </c>
      <c r="H23" s="371"/>
      <c r="I23" s="239"/>
      <c r="J23" s="239"/>
      <c r="K23" s="239"/>
      <c r="L23" s="239"/>
      <c r="M23" s="239"/>
      <c r="N23" s="68"/>
      <c r="O23" s="66"/>
      <c r="P23" s="66"/>
      <c r="Q23" s="378" t="s">
        <v>471</v>
      </c>
      <c r="R23" s="363">
        <v>21</v>
      </c>
      <c r="S23" s="245" t="s">
        <v>443</v>
      </c>
      <c r="T23" s="521" t="s">
        <v>444</v>
      </c>
      <c r="U23" s="522"/>
      <c r="V23" s="523"/>
    </row>
    <row r="24" spans="1:22" ht="22.5" customHeight="1">
      <c r="A24">
        <v>22</v>
      </c>
      <c r="B24" s="56" t="s">
        <v>80</v>
      </c>
      <c r="C24" s="220" t="s">
        <v>195</v>
      </c>
      <c r="D24" s="225" t="s">
        <v>313</v>
      </c>
      <c r="E24" s="235" t="s">
        <v>321</v>
      </c>
      <c r="F24" s="392" t="s">
        <v>465</v>
      </c>
      <c r="G24" s="235"/>
      <c r="H24" s="371"/>
      <c r="I24" s="239"/>
      <c r="J24" s="239"/>
      <c r="K24" s="66"/>
      <c r="L24" s="74"/>
      <c r="M24" s="239"/>
      <c r="N24" s="68"/>
      <c r="O24" s="66"/>
      <c r="P24" s="66"/>
      <c r="Q24" s="370"/>
      <c r="R24" s="364">
        <v>22</v>
      </c>
      <c r="S24" s="385" t="s">
        <v>459</v>
      </c>
      <c r="T24" s="508" t="s">
        <v>551</v>
      </c>
      <c r="U24" s="509"/>
      <c r="V24" s="510"/>
    </row>
    <row r="25" spans="1:22" ht="22.5" customHeight="1">
      <c r="A25">
        <v>23</v>
      </c>
      <c r="B25" s="56" t="s">
        <v>15</v>
      </c>
      <c r="C25" s="220" t="s">
        <v>139</v>
      </c>
      <c r="D25" s="225" t="s">
        <v>351</v>
      </c>
      <c r="E25" s="244" t="s">
        <v>321</v>
      </c>
      <c r="F25" s="393" t="s">
        <v>465</v>
      </c>
      <c r="G25" s="244"/>
      <c r="H25" s="61"/>
      <c r="I25" s="59"/>
      <c r="J25" s="59"/>
      <c r="K25" s="59"/>
      <c r="L25" s="59"/>
      <c r="M25" s="59"/>
      <c r="N25" s="61"/>
      <c r="O25" s="59"/>
      <c r="P25" s="59"/>
      <c r="Q25" s="379"/>
      <c r="R25" s="366" t="s">
        <v>138</v>
      </c>
      <c r="S25" s="385" t="s">
        <v>460</v>
      </c>
      <c r="T25" s="508" t="s">
        <v>470</v>
      </c>
      <c r="U25" s="524"/>
      <c r="V25" s="525"/>
    </row>
    <row r="26" spans="1:22" ht="22.5" customHeight="1" thickBot="1">
      <c r="A26">
        <v>24</v>
      </c>
      <c r="B26" s="76" t="s">
        <v>6</v>
      </c>
      <c r="C26" s="273" t="s">
        <v>350</v>
      </c>
      <c r="D26" s="272" t="s">
        <v>349</v>
      </c>
      <c r="E26" s="272" t="s">
        <v>321</v>
      </c>
      <c r="F26" s="388" t="s">
        <v>465</v>
      </c>
      <c r="G26" s="272"/>
      <c r="H26" s="76"/>
      <c r="I26" s="78"/>
      <c r="J26" s="78"/>
      <c r="K26" s="78"/>
      <c r="L26" s="78"/>
      <c r="M26" s="78"/>
      <c r="N26" s="76"/>
      <c r="O26" s="78"/>
      <c r="P26" s="78"/>
      <c r="Q26" s="380"/>
      <c r="R26" s="367" t="s">
        <v>138</v>
      </c>
      <c r="S26" s="390" t="s">
        <v>190</v>
      </c>
      <c r="T26" s="514" t="s">
        <v>194</v>
      </c>
      <c r="U26" s="515"/>
      <c r="V26" s="516"/>
    </row>
    <row r="27" spans="19:22" ht="13.5">
      <c r="S27" s="36"/>
      <c r="T27" s="39"/>
      <c r="U27" s="39"/>
      <c r="V27" s="40"/>
    </row>
    <row r="28" spans="20:21" ht="17.25">
      <c r="T28" s="30"/>
      <c r="U28" s="30"/>
    </row>
    <row r="29" spans="19:22" ht="17.25">
      <c r="S29" s="38"/>
      <c r="T29" s="30"/>
      <c r="U29" s="30"/>
      <c r="V29" s="41"/>
    </row>
    <row r="30" spans="19:21" ht="17.25">
      <c r="S30" s="38"/>
      <c r="T30" s="30"/>
      <c r="U30" s="30"/>
    </row>
    <row r="31" spans="20:21" ht="17.25">
      <c r="T31" s="30"/>
      <c r="U31" s="30"/>
    </row>
    <row r="32" spans="20:21" ht="17.25">
      <c r="T32" s="30"/>
      <c r="U32" s="30"/>
    </row>
    <row r="33" spans="20:21" ht="17.25">
      <c r="T33" s="30"/>
      <c r="U33" s="30"/>
    </row>
    <row r="34" spans="20:21" ht="17.25">
      <c r="T34" s="30"/>
      <c r="U34" s="30"/>
    </row>
    <row r="35" spans="20:21" ht="17.25">
      <c r="T35" s="30"/>
      <c r="U35" s="30"/>
    </row>
    <row r="36" spans="20:21" ht="17.25">
      <c r="T36" s="30"/>
      <c r="U36" s="30"/>
    </row>
    <row r="37" spans="20:21" ht="17.25">
      <c r="T37" s="30"/>
      <c r="U37" s="30"/>
    </row>
  </sheetData>
  <sheetProtection/>
  <mergeCells count="15">
    <mergeCell ref="T26:V26"/>
    <mergeCell ref="S19:S20"/>
    <mergeCell ref="T19:V19"/>
    <mergeCell ref="T20:V20"/>
    <mergeCell ref="S21:S22"/>
    <mergeCell ref="T21:V21"/>
    <mergeCell ref="T22:V22"/>
    <mergeCell ref="T23:V23"/>
    <mergeCell ref="T25:V25"/>
    <mergeCell ref="A1:U1"/>
    <mergeCell ref="T15:V15"/>
    <mergeCell ref="T16:V16"/>
    <mergeCell ref="T17:V17"/>
    <mergeCell ref="T18:V18"/>
    <mergeCell ref="T24:V24"/>
  </mergeCells>
  <printOptions/>
  <pageMargins left="0.2" right="0.25" top="0.75" bottom="0.75" header="0.3" footer="0.3"/>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2:E29"/>
  <sheetViews>
    <sheetView zoomScalePageLayoutView="0" workbookViewId="0" topLeftCell="A7">
      <selection activeCell="D16" sqref="D16"/>
    </sheetView>
  </sheetViews>
  <sheetFormatPr defaultColWidth="9.00390625" defaultRowHeight="13.5"/>
  <cols>
    <col min="1" max="1" width="9.00390625" style="11" customWidth="1"/>
    <col min="2" max="2" width="17.00390625" style="11" bestFit="1" customWidth="1"/>
    <col min="3" max="16384" width="9.00390625" style="11" customWidth="1"/>
  </cols>
  <sheetData>
    <row r="2" ht="21">
      <c r="E2" s="23" t="s">
        <v>185</v>
      </c>
    </row>
    <row r="3" spans="1:5" ht="14.25">
      <c r="A3" s="11" t="s">
        <v>94</v>
      </c>
      <c r="B3" s="149" t="s">
        <v>4</v>
      </c>
      <c r="E3" s="11" t="s">
        <v>354</v>
      </c>
    </row>
    <row r="4" spans="1:5" ht="14.25">
      <c r="A4" s="11" t="s">
        <v>95</v>
      </c>
      <c r="B4" s="150" t="s">
        <v>7</v>
      </c>
      <c r="E4" s="11" t="s">
        <v>514</v>
      </c>
    </row>
    <row r="5" spans="1:5" ht="14.25">
      <c r="A5" s="11" t="s">
        <v>96</v>
      </c>
      <c r="B5" s="149" t="s">
        <v>198</v>
      </c>
      <c r="E5" s="276" t="s">
        <v>515</v>
      </c>
    </row>
    <row r="6" spans="1:5" ht="14.25">
      <c r="A6" s="11" t="s">
        <v>97</v>
      </c>
      <c r="B6" s="150" t="s">
        <v>202</v>
      </c>
      <c r="E6" s="276" t="s">
        <v>516</v>
      </c>
    </row>
    <row r="7" spans="1:5" ht="14.25">
      <c r="A7" s="11" t="s">
        <v>98</v>
      </c>
      <c r="B7" s="150" t="s">
        <v>227</v>
      </c>
      <c r="E7" s="11" t="s">
        <v>151</v>
      </c>
    </row>
    <row r="8" spans="1:5" ht="14.25">
      <c r="A8" s="11" t="s">
        <v>99</v>
      </c>
      <c r="B8" s="149" t="s">
        <v>199</v>
      </c>
      <c r="E8" s="11" t="s">
        <v>181</v>
      </c>
    </row>
    <row r="9" spans="1:5" ht="14.25">
      <c r="A9" s="11" t="s">
        <v>100</v>
      </c>
      <c r="B9" s="150" t="s">
        <v>18</v>
      </c>
      <c r="E9" s="11" t="s">
        <v>149</v>
      </c>
    </row>
    <row r="10" spans="1:5" ht="14.25">
      <c r="A10" s="11" t="s">
        <v>101</v>
      </c>
      <c r="B10" s="149" t="s">
        <v>21</v>
      </c>
      <c r="E10" s="11" t="s">
        <v>152</v>
      </c>
    </row>
    <row r="11" spans="1:5" ht="14.25">
      <c r="A11" s="11" t="s">
        <v>102</v>
      </c>
      <c r="B11" s="149" t="s">
        <v>14</v>
      </c>
      <c r="E11" s="11" t="s">
        <v>150</v>
      </c>
    </row>
    <row r="12" spans="1:5" ht="14.25">
      <c r="A12" s="11" t="s">
        <v>103</v>
      </c>
      <c r="B12" s="149" t="s">
        <v>266</v>
      </c>
      <c r="E12" s="11" t="s">
        <v>355</v>
      </c>
    </row>
    <row r="13" spans="1:5" ht="14.25">
      <c r="A13" s="11" t="s">
        <v>104</v>
      </c>
      <c r="B13" s="150" t="s">
        <v>264</v>
      </c>
      <c r="E13" s="11" t="s">
        <v>446</v>
      </c>
    </row>
    <row r="14" spans="1:5" ht="14.25">
      <c r="A14" s="11" t="s">
        <v>105</v>
      </c>
      <c r="B14" s="150" t="s">
        <v>267</v>
      </c>
      <c r="E14" s="11" t="s">
        <v>196</v>
      </c>
    </row>
    <row r="15" spans="1:5" ht="14.25">
      <c r="A15" s="11" t="s">
        <v>106</v>
      </c>
      <c r="B15" s="150" t="s">
        <v>182</v>
      </c>
      <c r="E15" s="11" t="s">
        <v>512</v>
      </c>
    </row>
    <row r="16" spans="1:5" ht="14.25">
      <c r="A16" s="11" t="s">
        <v>107</v>
      </c>
      <c r="B16" s="150" t="s">
        <v>93</v>
      </c>
      <c r="E16" s="276" t="s">
        <v>356</v>
      </c>
    </row>
    <row r="17" spans="1:5" ht="14.25">
      <c r="A17" s="11" t="s">
        <v>108</v>
      </c>
      <c r="B17" s="150" t="s">
        <v>11</v>
      </c>
      <c r="E17" s="276" t="s">
        <v>357</v>
      </c>
    </row>
    <row r="18" spans="1:5" ht="14.25">
      <c r="A18" s="11" t="s">
        <v>109</v>
      </c>
      <c r="B18" s="150" t="s">
        <v>12</v>
      </c>
      <c r="E18" s="11" t="s">
        <v>466</v>
      </c>
    </row>
    <row r="19" spans="1:5" ht="14.25">
      <c r="A19" s="11" t="s">
        <v>110</v>
      </c>
      <c r="B19" s="150" t="s">
        <v>13</v>
      </c>
      <c r="E19" s="276" t="s">
        <v>467</v>
      </c>
    </row>
    <row r="20" spans="1:5" ht="14.25">
      <c r="A20" s="11" t="s">
        <v>111</v>
      </c>
      <c r="B20" s="150" t="s">
        <v>228</v>
      </c>
      <c r="E20" s="11" t="s">
        <v>473</v>
      </c>
    </row>
    <row r="21" spans="1:5" ht="14.25">
      <c r="A21" s="11" t="s">
        <v>112</v>
      </c>
      <c r="B21" s="150" t="s">
        <v>5</v>
      </c>
      <c r="E21" s="11" t="s">
        <v>468</v>
      </c>
    </row>
    <row r="22" spans="1:5" ht="14.25">
      <c r="A22" s="11" t="s">
        <v>113</v>
      </c>
      <c r="B22" s="149" t="s">
        <v>19</v>
      </c>
      <c r="E22" s="11" t="s">
        <v>543</v>
      </c>
    </row>
    <row r="23" spans="1:5" ht="14.25">
      <c r="A23" s="11" t="s">
        <v>170</v>
      </c>
      <c r="B23" s="149" t="s">
        <v>230</v>
      </c>
      <c r="E23" s="11" t="s">
        <v>533</v>
      </c>
    </row>
    <row r="24" ht="13.5">
      <c r="E24" s="151"/>
    </row>
    <row r="25" ht="13.5">
      <c r="E25" s="11" t="s">
        <v>192</v>
      </c>
    </row>
    <row r="26" ht="13.5">
      <c r="E26" s="11" t="s">
        <v>193</v>
      </c>
    </row>
    <row r="27" ht="13.5">
      <c r="E27" s="11" t="s">
        <v>187</v>
      </c>
    </row>
    <row r="28" ht="13.5">
      <c r="E28" s="11" t="s">
        <v>186</v>
      </c>
    </row>
    <row r="29" ht="13.5">
      <c r="E29" s="11" t="s">
        <v>191</v>
      </c>
    </row>
  </sheetData>
  <sheetProtection/>
  <printOptions/>
  <pageMargins left="0.75" right="0.75" top="1" bottom="1" header="0.512" footer="0.512"/>
  <pageSetup fitToHeight="1"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FFC000"/>
  </sheetPr>
  <dimension ref="A1:D61"/>
  <sheetViews>
    <sheetView zoomScalePageLayoutView="0" workbookViewId="0" topLeftCell="A40">
      <selection activeCell="B25" sqref="B25"/>
    </sheetView>
  </sheetViews>
  <sheetFormatPr defaultColWidth="9.00390625" defaultRowHeight="14.25" customHeight="1"/>
  <cols>
    <col min="1" max="1" width="1.4921875" style="29" customWidth="1"/>
    <col min="2" max="2" width="22.875" style="29" customWidth="1"/>
    <col min="3" max="16384" width="9.00390625" style="29" customWidth="1"/>
  </cols>
  <sheetData>
    <row r="1" ht="23.25" customHeight="1">
      <c r="A1" s="83" t="s">
        <v>163</v>
      </c>
    </row>
    <row r="2" spans="2:3" s="426" customFormat="1" ht="14.25" customHeight="1">
      <c r="B2" s="426" t="s">
        <v>64</v>
      </c>
      <c r="C2" s="426" t="s">
        <v>517</v>
      </c>
    </row>
    <row r="3" spans="2:3" s="426" customFormat="1" ht="14.25" customHeight="1">
      <c r="B3" s="426" t="s">
        <v>447</v>
      </c>
      <c r="C3" s="426" t="s">
        <v>518</v>
      </c>
    </row>
    <row r="4" s="426" customFormat="1" ht="14.25" customHeight="1">
      <c r="C4" s="426" t="s">
        <v>66</v>
      </c>
    </row>
    <row r="5" s="426" customFormat="1" ht="14.25" customHeight="1">
      <c r="C5" s="426" t="s">
        <v>359</v>
      </c>
    </row>
    <row r="6" s="426" customFormat="1" ht="8.25" customHeight="1"/>
    <row r="7" spans="2:3" s="426" customFormat="1" ht="14.25" customHeight="1">
      <c r="B7" s="426" t="s">
        <v>65</v>
      </c>
      <c r="C7" s="426" t="s">
        <v>141</v>
      </c>
    </row>
    <row r="8" spans="2:3" s="426" customFormat="1" ht="14.25" customHeight="1">
      <c r="B8" s="426" t="s">
        <v>448</v>
      </c>
      <c r="C8" s="426" t="s">
        <v>66</v>
      </c>
    </row>
    <row r="9" s="426" customFormat="1" ht="14.25" customHeight="1">
      <c r="C9" s="426" t="s">
        <v>359</v>
      </c>
    </row>
    <row r="10" s="426" customFormat="1" ht="14.25" customHeight="1">
      <c r="C10" s="426" t="s">
        <v>142</v>
      </c>
    </row>
    <row r="11" s="426" customFormat="1" ht="8.25" customHeight="1"/>
    <row r="12" spans="2:3" s="426" customFormat="1" ht="14.25" customHeight="1">
      <c r="B12" s="426" t="s">
        <v>146</v>
      </c>
      <c r="C12" s="426" t="s">
        <v>143</v>
      </c>
    </row>
    <row r="13" spans="2:3" s="426" customFormat="1" ht="14.25" customHeight="1">
      <c r="B13" s="426" t="s">
        <v>449</v>
      </c>
      <c r="C13" s="426" t="s">
        <v>140</v>
      </c>
    </row>
    <row r="14" spans="2:3" s="426" customFormat="1" ht="14.25" customHeight="1">
      <c r="B14" s="426" t="s">
        <v>450</v>
      </c>
      <c r="C14" s="426" t="s">
        <v>68</v>
      </c>
    </row>
    <row r="15" s="426" customFormat="1" ht="14.25" customHeight="1">
      <c r="C15" s="426" t="s">
        <v>144</v>
      </c>
    </row>
    <row r="16" s="426" customFormat="1" ht="14.25" customHeight="1">
      <c r="C16" s="426" t="s">
        <v>145</v>
      </c>
    </row>
    <row r="17" s="426" customFormat="1" ht="14.25" customHeight="1">
      <c r="C17" s="426" t="s">
        <v>66</v>
      </c>
    </row>
    <row r="18" s="426" customFormat="1" ht="14.25" customHeight="1">
      <c r="C18" s="426" t="s">
        <v>67</v>
      </c>
    </row>
    <row r="19" s="426" customFormat="1" ht="14.25" customHeight="1">
      <c r="C19" s="426" t="s">
        <v>358</v>
      </c>
    </row>
    <row r="20" ht="6" customHeight="1"/>
    <row r="21" s="426" customFormat="1" ht="14.25" customHeight="1">
      <c r="B21" s="426" t="s">
        <v>546</v>
      </c>
    </row>
    <row r="22" s="426" customFormat="1" ht="14.25" customHeight="1">
      <c r="B22" s="426" t="s">
        <v>547</v>
      </c>
    </row>
    <row r="23" ht="6" customHeight="1"/>
    <row r="24" s="426" customFormat="1" ht="14.25" customHeight="1">
      <c r="B24" s="426" t="s">
        <v>148</v>
      </c>
    </row>
    <row r="25" s="426" customFormat="1" ht="14.25" customHeight="1">
      <c r="B25" s="426" t="s">
        <v>451</v>
      </c>
    </row>
    <row r="26" s="426" customFormat="1" ht="14.25" customHeight="1">
      <c r="B26" s="426" t="s">
        <v>452</v>
      </c>
    </row>
    <row r="27" s="426" customFormat="1" ht="5.25" customHeight="1"/>
    <row r="28" s="426" customFormat="1" ht="14.25" customHeight="1">
      <c r="B28" s="426" t="s">
        <v>362</v>
      </c>
    </row>
    <row r="29" s="426" customFormat="1" ht="14.25" customHeight="1">
      <c r="B29" s="426" t="s">
        <v>69</v>
      </c>
    </row>
    <row r="31" ht="22.5" customHeight="1">
      <c r="A31" s="32" t="s">
        <v>164</v>
      </c>
    </row>
    <row r="32" spans="1:2" s="426" customFormat="1" ht="14.25" customHeight="1">
      <c r="A32" s="426" t="s">
        <v>133</v>
      </c>
      <c r="B32" s="426" t="s">
        <v>364</v>
      </c>
    </row>
    <row r="33" s="426" customFormat="1" ht="14.25" customHeight="1">
      <c r="B33" s="426" t="s">
        <v>189</v>
      </c>
    </row>
    <row r="34" s="426" customFormat="1" ht="14.25" customHeight="1">
      <c r="B34" s="426" t="s">
        <v>161</v>
      </c>
    </row>
    <row r="35" s="426" customFormat="1" ht="9.75" customHeight="1"/>
    <row r="36" s="426" customFormat="1" ht="14.25" customHeight="1">
      <c r="B36" s="426" t="s">
        <v>365</v>
      </c>
    </row>
    <row r="37" s="426" customFormat="1" ht="14.25" customHeight="1">
      <c r="B37" s="426" t="s">
        <v>147</v>
      </c>
    </row>
    <row r="38" s="426" customFormat="1" ht="14.25" customHeight="1">
      <c r="B38" s="426" t="s">
        <v>552</v>
      </c>
    </row>
    <row r="39" s="426" customFormat="1" ht="9.75" customHeight="1"/>
    <row r="40" s="426" customFormat="1" ht="14.25" customHeight="1">
      <c r="B40" s="426" t="s">
        <v>366</v>
      </c>
    </row>
    <row r="41" s="426" customFormat="1" ht="14.25" customHeight="1">
      <c r="B41" s="426" t="s">
        <v>162</v>
      </c>
    </row>
    <row r="42" s="426" customFormat="1" ht="9.75" customHeight="1"/>
    <row r="43" spans="1:2" s="426" customFormat="1" ht="14.25" customHeight="1">
      <c r="A43" s="426" t="s">
        <v>133</v>
      </c>
      <c r="B43" s="426" t="s">
        <v>367</v>
      </c>
    </row>
    <row r="44" s="426" customFormat="1" ht="14.25" customHeight="1">
      <c r="B44" s="426" t="s">
        <v>363</v>
      </c>
    </row>
    <row r="45" s="426" customFormat="1" ht="14.25" customHeight="1">
      <c r="B45" s="426" t="s">
        <v>368</v>
      </c>
    </row>
    <row r="47" ht="21.75" customHeight="1">
      <c r="A47" s="83" t="s">
        <v>360</v>
      </c>
    </row>
    <row r="48" spans="2:4" s="426" customFormat="1" ht="14.25" customHeight="1">
      <c r="B48" s="426" t="s">
        <v>549</v>
      </c>
      <c r="C48" s="399"/>
      <c r="D48" s="399"/>
    </row>
    <row r="49" spans="2:4" s="426" customFormat="1" ht="14.25" customHeight="1">
      <c r="B49" s="426" t="s">
        <v>531</v>
      </c>
      <c r="C49" s="399"/>
      <c r="D49" s="399"/>
    </row>
    <row r="50" s="426" customFormat="1" ht="14.25" customHeight="1">
      <c r="B50" s="426" t="s">
        <v>361</v>
      </c>
    </row>
    <row r="51" s="426" customFormat="1" ht="6" customHeight="1"/>
    <row r="52" s="426" customFormat="1" ht="14.25" customHeight="1">
      <c r="A52" s="427" t="s">
        <v>511</v>
      </c>
    </row>
    <row r="53" s="426" customFormat="1" ht="14.25" customHeight="1">
      <c r="A53" s="427" t="s">
        <v>356</v>
      </c>
    </row>
    <row r="54" s="426" customFormat="1" ht="14.25" customHeight="1">
      <c r="A54" s="427" t="s">
        <v>357</v>
      </c>
    </row>
    <row r="55" spans="1:2" s="426" customFormat="1" ht="14.25" customHeight="1">
      <c r="A55" s="427"/>
      <c r="B55" s="426" t="s">
        <v>510</v>
      </c>
    </row>
    <row r="56" spans="1:2" s="426" customFormat="1" ht="14.25" customHeight="1">
      <c r="A56" s="427"/>
      <c r="B56" s="427" t="s">
        <v>513</v>
      </c>
    </row>
    <row r="57" s="426" customFormat="1" ht="14.25" customHeight="1">
      <c r="B57" s="426" t="s">
        <v>180</v>
      </c>
    </row>
    <row r="58" s="426" customFormat="1" ht="6.75" customHeight="1"/>
    <row r="59" s="426" customFormat="1" ht="14.25" customHeight="1">
      <c r="B59" s="426" t="s">
        <v>188</v>
      </c>
    </row>
    <row r="60" s="426" customFormat="1" ht="14.25" customHeight="1">
      <c r="B60" s="426" t="s">
        <v>542</v>
      </c>
    </row>
    <row r="61" s="426" customFormat="1" ht="14.25" customHeight="1">
      <c r="B61" s="31" t="s">
        <v>532</v>
      </c>
    </row>
  </sheetData>
  <sheetProtection/>
  <printOptions/>
  <pageMargins left="0.4330708661417323" right="0.2362204724409449" top="0.5511811023622047"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2:G24"/>
  <sheetViews>
    <sheetView zoomScalePageLayoutView="0" workbookViewId="0" topLeftCell="A1">
      <selection activeCell="G11" sqref="G11"/>
    </sheetView>
  </sheetViews>
  <sheetFormatPr defaultColWidth="9.00390625" defaultRowHeight="13.5"/>
  <cols>
    <col min="1" max="1" width="7.125" style="30" customWidth="1"/>
    <col min="2" max="3" width="19.50390625" style="30" bestFit="1" customWidth="1"/>
    <col min="4" max="5" width="16.875" style="30" bestFit="1" customWidth="1"/>
    <col min="6" max="16384" width="9.00390625" style="30" customWidth="1"/>
  </cols>
  <sheetData>
    <row r="2" spans="1:5" ht="17.25">
      <c r="A2" s="32"/>
      <c r="B2" s="42" t="s">
        <v>0</v>
      </c>
      <c r="C2" s="43" t="s">
        <v>1</v>
      </c>
      <c r="D2" s="44" t="s">
        <v>2</v>
      </c>
      <c r="E2" s="45" t="s">
        <v>3</v>
      </c>
    </row>
    <row r="3" spans="1:5" ht="17.25">
      <c r="A3" s="32">
        <v>1</v>
      </c>
      <c r="B3" s="96" t="s">
        <v>4</v>
      </c>
      <c r="C3" s="97" t="s">
        <v>199</v>
      </c>
      <c r="D3" s="98" t="s">
        <v>264</v>
      </c>
      <c r="E3" s="99" t="s">
        <v>12</v>
      </c>
    </row>
    <row r="4" spans="1:5" ht="17.25">
      <c r="A4" s="32">
        <v>2</v>
      </c>
      <c r="B4" s="100" t="s">
        <v>7</v>
      </c>
      <c r="C4" s="101" t="s">
        <v>18</v>
      </c>
      <c r="D4" s="98" t="s">
        <v>267</v>
      </c>
      <c r="E4" s="99" t="s">
        <v>13</v>
      </c>
    </row>
    <row r="5" spans="1:5" ht="17.25">
      <c r="A5" s="32">
        <v>3</v>
      </c>
      <c r="B5" s="96" t="s">
        <v>198</v>
      </c>
      <c r="C5" s="97" t="s">
        <v>21</v>
      </c>
      <c r="D5" s="98" t="s">
        <v>182</v>
      </c>
      <c r="E5" s="99" t="s">
        <v>228</v>
      </c>
    </row>
    <row r="6" spans="1:5" ht="17.25">
      <c r="A6" s="32">
        <v>4</v>
      </c>
      <c r="B6" s="100" t="s">
        <v>202</v>
      </c>
      <c r="C6" s="97" t="s">
        <v>14</v>
      </c>
      <c r="D6" s="98" t="s">
        <v>93</v>
      </c>
      <c r="E6" s="99" t="s">
        <v>5</v>
      </c>
    </row>
    <row r="7" spans="1:5" ht="17.25">
      <c r="A7" s="32">
        <v>5</v>
      </c>
      <c r="B7" s="100" t="s">
        <v>227</v>
      </c>
      <c r="C7" s="97" t="s">
        <v>266</v>
      </c>
      <c r="D7" s="98" t="s">
        <v>11</v>
      </c>
      <c r="E7" s="102" t="s">
        <v>19</v>
      </c>
    </row>
    <row r="8" spans="1:5" ht="17.25">
      <c r="A8" s="32">
        <v>6</v>
      </c>
      <c r="B8" s="128"/>
      <c r="C8" s="8"/>
      <c r="D8" s="128"/>
      <c r="E8" s="102" t="s">
        <v>230</v>
      </c>
    </row>
    <row r="9" spans="1:5" ht="17.25">
      <c r="A9" s="32"/>
      <c r="B9" s="128"/>
      <c r="C9" s="8"/>
      <c r="D9" s="128"/>
      <c r="E9" s="8"/>
    </row>
    <row r="10" spans="1:5" ht="17.25">
      <c r="A10" s="32"/>
      <c r="B10" s="128"/>
      <c r="C10" s="8"/>
      <c r="D10" s="128"/>
      <c r="E10" s="8"/>
    </row>
    <row r="15" ht="17.25">
      <c r="G15" s="103"/>
    </row>
    <row r="23" ht="17.25">
      <c r="B23" s="34"/>
    </row>
    <row r="24" ht="17.25">
      <c r="B24" s="33" t="s">
        <v>70</v>
      </c>
    </row>
  </sheetData>
  <sheetProtection/>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P71"/>
  <sheetViews>
    <sheetView view="pageBreakPreview" zoomScale="60" zoomScalePageLayoutView="0" workbookViewId="0" topLeftCell="A1">
      <selection activeCell="K58" sqref="K58:N58"/>
    </sheetView>
  </sheetViews>
  <sheetFormatPr defaultColWidth="9.00390625" defaultRowHeight="13.5"/>
  <cols>
    <col min="1" max="1" width="5.875" style="4" customWidth="1"/>
    <col min="2" max="2" width="16.50390625" style="4" customWidth="1"/>
    <col min="3" max="3" width="2.00390625" style="4" hidden="1" customWidth="1"/>
    <col min="4" max="4" width="12.50390625" style="4" customWidth="1"/>
    <col min="5" max="5" width="8.75390625" style="4" customWidth="1"/>
    <col min="6" max="6" width="2.00390625" style="4" hidden="1" customWidth="1"/>
    <col min="7" max="7" width="12.50390625" style="4" customWidth="1"/>
    <col min="8" max="8" width="2.00390625" style="4" hidden="1" customWidth="1"/>
    <col min="9" max="9" width="12.50390625" style="4" customWidth="1"/>
    <col min="10" max="10" width="2.00390625" style="4" hidden="1" customWidth="1"/>
    <col min="11" max="11" width="12.50390625" style="4" customWidth="1"/>
    <col min="12" max="12" width="8.75390625" style="4" customWidth="1"/>
    <col min="13" max="13" width="2.00390625" style="4" hidden="1" customWidth="1"/>
    <col min="14" max="14" width="12.50390625" style="4" customWidth="1"/>
    <col min="15" max="15" width="2.00390625" style="4" hidden="1" customWidth="1"/>
    <col min="16" max="16" width="12.50390625" style="4" customWidth="1"/>
    <col min="17" max="16384" width="9.00390625" style="4" customWidth="1"/>
  </cols>
  <sheetData>
    <row r="1" spans="2:16" ht="37.5" customHeight="1">
      <c r="B1" s="424" t="s">
        <v>369</v>
      </c>
      <c r="C1" s="1"/>
      <c r="I1" s="554" t="s">
        <v>385</v>
      </c>
      <c r="J1" s="555"/>
      <c r="K1" s="556"/>
      <c r="N1" s="557" t="s">
        <v>169</v>
      </c>
      <c r="O1" s="558"/>
      <c r="P1" s="559"/>
    </row>
    <row r="2" spans="2:16" ht="24">
      <c r="B2" s="570" t="s">
        <v>23</v>
      </c>
      <c r="D2" s="571" t="s">
        <v>16</v>
      </c>
      <c r="E2" s="571"/>
      <c r="G2" s="572" t="s">
        <v>24</v>
      </c>
      <c r="H2" s="2"/>
      <c r="J2" s="1"/>
      <c r="K2" s="9" t="s">
        <v>184</v>
      </c>
      <c r="L2" s="2"/>
      <c r="M2" s="2"/>
      <c r="N2" s="2"/>
      <c r="O2" s="2"/>
      <c r="P2" s="2"/>
    </row>
    <row r="3" spans="2:16" ht="24">
      <c r="B3" s="570"/>
      <c r="D3" s="571"/>
      <c r="E3" s="571"/>
      <c r="G3" s="572"/>
      <c r="H3" s="2"/>
      <c r="J3" s="1"/>
      <c r="K3" s="9" t="s">
        <v>172</v>
      </c>
      <c r="L3" s="2"/>
      <c r="M3" s="2"/>
      <c r="N3" s="2"/>
      <c r="O3" s="2"/>
      <c r="P3" s="2"/>
    </row>
    <row r="4" spans="2:16" ht="13.5" customHeight="1" thickBot="1">
      <c r="B4" s="1"/>
      <c r="C4" s="1"/>
      <c r="D4" s="2"/>
      <c r="E4" s="2"/>
      <c r="F4" s="2"/>
      <c r="G4" s="1"/>
      <c r="H4" s="1"/>
      <c r="I4" s="2"/>
      <c r="J4" s="2"/>
      <c r="K4" s="3"/>
      <c r="L4" s="2"/>
      <c r="M4" s="2"/>
      <c r="N4" s="2"/>
      <c r="O4" s="2"/>
      <c r="P4" s="2"/>
    </row>
    <row r="5" spans="2:16" ht="26.25" customHeight="1" thickBot="1">
      <c r="B5" s="80"/>
      <c r="C5" s="564" t="s">
        <v>25</v>
      </c>
      <c r="D5" s="566"/>
      <c r="E5" s="566"/>
      <c r="F5" s="566"/>
      <c r="G5" s="565"/>
      <c r="H5" s="564" t="s">
        <v>26</v>
      </c>
      <c r="I5" s="565"/>
      <c r="J5" s="564" t="s">
        <v>27</v>
      </c>
      <c r="K5" s="566"/>
      <c r="L5" s="566"/>
      <c r="M5" s="566"/>
      <c r="N5" s="565"/>
      <c r="O5" s="564" t="s">
        <v>26</v>
      </c>
      <c r="P5" s="565"/>
    </row>
    <row r="6" spans="1:16" ht="22.5" customHeight="1">
      <c r="A6" s="574">
        <v>1</v>
      </c>
      <c r="B6" s="138">
        <v>0.3541666666666667</v>
      </c>
      <c r="C6" s="282" t="s">
        <v>377</v>
      </c>
      <c r="D6" s="277" t="str">
        <f>LOOKUP(C6,'参照'!$A$3:$A$23,'参照'!$B$3:$B$23)</f>
        <v>枚方なぎさ</v>
      </c>
      <c r="E6" s="277" t="s">
        <v>171</v>
      </c>
      <c r="F6" s="283" t="s">
        <v>382</v>
      </c>
      <c r="G6" s="284" t="str">
        <f>LOOKUP(F6,'参照'!$A$3:$A$23,'参照'!$B$3:$B$23)</f>
        <v>四條畷</v>
      </c>
      <c r="H6" s="560" t="s">
        <v>509</v>
      </c>
      <c r="I6" s="561" t="str">
        <f>LOOKUP(H6,'参照'!$A$3:$A$23,'参照'!$B$3:$B$23)</f>
        <v>長尾</v>
      </c>
      <c r="J6" s="292" t="s">
        <v>381</v>
      </c>
      <c r="K6" s="277" t="str">
        <f>LOOKUP(J6,'参照'!$A$3:$A$23,'参照'!$B$3:$B$23)</f>
        <v>門真西</v>
      </c>
      <c r="L6" s="277" t="s">
        <v>171</v>
      </c>
      <c r="M6" s="283" t="s">
        <v>380</v>
      </c>
      <c r="N6" s="284" t="str">
        <f>LOOKUP(M6,'参照'!$A$3:$A$23,'参照'!$B$3:$B$23)</f>
        <v>牧野</v>
      </c>
      <c r="O6" s="560" t="s">
        <v>390</v>
      </c>
      <c r="P6" s="561" t="str">
        <f>LOOKUP(O6,'参照'!$A$3:$A$23,'参照'!$B$3:$B$23)</f>
        <v>寝屋川</v>
      </c>
    </row>
    <row r="7" spans="1:16" ht="18.75" customHeight="1">
      <c r="A7" s="574"/>
      <c r="B7" s="139" t="s">
        <v>75</v>
      </c>
      <c r="C7" s="286"/>
      <c r="D7" s="287"/>
      <c r="E7" s="288"/>
      <c r="F7" s="288"/>
      <c r="G7" s="280"/>
      <c r="H7" s="549"/>
      <c r="I7" s="551"/>
      <c r="J7" s="286"/>
      <c r="K7" s="287"/>
      <c r="L7" s="288"/>
      <c r="M7" s="288"/>
      <c r="N7" s="280"/>
      <c r="O7" s="549"/>
      <c r="P7" s="551"/>
    </row>
    <row r="8" spans="1:16" ht="13.5" customHeight="1">
      <c r="A8" s="433"/>
      <c r="B8" s="526" t="s">
        <v>553</v>
      </c>
      <c r="C8" s="527"/>
      <c r="D8" s="527"/>
      <c r="E8" s="527"/>
      <c r="F8" s="527"/>
      <c r="G8" s="527"/>
      <c r="H8" s="527"/>
      <c r="I8" s="527"/>
      <c r="J8" s="527"/>
      <c r="K8" s="527"/>
      <c r="L8" s="527"/>
      <c r="M8" s="527"/>
      <c r="N8" s="527"/>
      <c r="O8" s="527"/>
      <c r="P8" s="528"/>
    </row>
    <row r="9" spans="1:16" ht="13.5" customHeight="1">
      <c r="A9" s="433"/>
      <c r="B9" s="529"/>
      <c r="C9" s="530"/>
      <c r="D9" s="530"/>
      <c r="E9" s="530"/>
      <c r="F9" s="530"/>
      <c r="G9" s="530"/>
      <c r="H9" s="530"/>
      <c r="I9" s="530"/>
      <c r="J9" s="530"/>
      <c r="K9" s="530"/>
      <c r="L9" s="530"/>
      <c r="M9" s="530"/>
      <c r="N9" s="530"/>
      <c r="O9" s="530"/>
      <c r="P9" s="531"/>
    </row>
    <row r="10" spans="1:16" ht="22.5" customHeight="1">
      <c r="A10" s="574">
        <v>2</v>
      </c>
      <c r="B10" s="140">
        <v>0.3888888888888889</v>
      </c>
      <c r="C10" s="290" t="s">
        <v>378</v>
      </c>
      <c r="D10" s="278" t="str">
        <f>LOOKUP(C10,'参照'!$A$3:$A$23,'参照'!$B$3:$B$23)</f>
        <v>枚方津田</v>
      </c>
      <c r="E10" s="278" t="s">
        <v>171</v>
      </c>
      <c r="F10" s="291" t="s">
        <v>382</v>
      </c>
      <c r="G10" s="279" t="str">
        <f>LOOKUP(F10,'参照'!$A$3:$A$23,'参照'!$B$3:$B$23)</f>
        <v>四條畷</v>
      </c>
      <c r="H10" s="548" t="s">
        <v>386</v>
      </c>
      <c r="I10" s="550" t="str">
        <f>LOOKUP(H10,'参照'!$A$3:$A$23,'参照'!$B$3:$B$23)</f>
        <v>緑風冠</v>
      </c>
      <c r="J10" s="293" t="s">
        <v>383</v>
      </c>
      <c r="K10" s="278" t="str">
        <f>LOOKUP(J10,'参照'!$A$3:$A$23,'参照'!$B$3:$B$23)</f>
        <v>茨田</v>
      </c>
      <c r="L10" s="278" t="s">
        <v>171</v>
      </c>
      <c r="M10" s="291" t="s">
        <v>380</v>
      </c>
      <c r="N10" s="279" t="str">
        <f>LOOKUP(M10,'参照'!$A$3:$A$23,'参照'!$B$3:$B$23)</f>
        <v>牧野</v>
      </c>
      <c r="O10" s="562" t="s">
        <v>381</v>
      </c>
      <c r="P10" s="534" t="str">
        <f>LOOKUP(O10,'参照'!$A$3:$A$23,'参照'!$B$3:$B$23)</f>
        <v>門真西</v>
      </c>
    </row>
    <row r="11" spans="1:16" ht="18.75" customHeight="1">
      <c r="A11" s="574"/>
      <c r="B11" s="139" t="s">
        <v>75</v>
      </c>
      <c r="C11" s="286"/>
      <c r="D11" s="287"/>
      <c r="E11" s="288"/>
      <c r="F11" s="288"/>
      <c r="G11" s="280"/>
      <c r="H11" s="549"/>
      <c r="I11" s="551"/>
      <c r="J11" s="286"/>
      <c r="K11" s="287"/>
      <c r="L11" s="288"/>
      <c r="M11" s="288"/>
      <c r="N11" s="280"/>
      <c r="O11" s="563"/>
      <c r="P11" s="546"/>
    </row>
    <row r="12" spans="1:16" ht="22.5" customHeight="1">
      <c r="A12" s="574">
        <v>3</v>
      </c>
      <c r="B12" s="137">
        <v>0.4166666666666667</v>
      </c>
      <c r="C12" s="147" t="s">
        <v>387</v>
      </c>
      <c r="D12" s="111" t="str">
        <f>LOOKUP(C12,'参照'!$A$3:$A$23,'参照'!$B$3:$B$23)</f>
        <v>大手前</v>
      </c>
      <c r="E12" s="111" t="s">
        <v>171</v>
      </c>
      <c r="F12" s="112" t="s">
        <v>389</v>
      </c>
      <c r="G12" s="113" t="str">
        <f>LOOKUP(F12,'参照'!$A$3:$A$23,'参照'!$B$3:$B$23)</f>
        <v>長尾</v>
      </c>
      <c r="H12" s="532" t="s">
        <v>382</v>
      </c>
      <c r="I12" s="534" t="str">
        <f>LOOKUP(H12,'参照'!$A$3:$A$23,'参照'!$B$3:$B$23)</f>
        <v>四條畷</v>
      </c>
      <c r="J12" s="114" t="s">
        <v>390</v>
      </c>
      <c r="K12" s="111" t="str">
        <f>LOOKUP(J12,'参照'!$A$3:$A$23,'参照'!$B$3:$B$23)</f>
        <v>寝屋川</v>
      </c>
      <c r="L12" s="111" t="s">
        <v>171</v>
      </c>
      <c r="M12" s="112" t="s">
        <v>391</v>
      </c>
      <c r="N12" s="113" t="str">
        <f>LOOKUP(M12,'参照'!$A$3:$A$23,'参照'!$B$3:$B$23)</f>
        <v>皐が丘</v>
      </c>
      <c r="O12" s="532" t="s">
        <v>380</v>
      </c>
      <c r="P12" s="534" t="str">
        <f>LOOKUP(O12,'参照'!$A$3:$A$23,'参照'!$B$3:$B$23)</f>
        <v>牧野</v>
      </c>
    </row>
    <row r="13" spans="1:16" ht="18.75" customHeight="1">
      <c r="A13" s="574"/>
      <c r="B13" s="141" t="s">
        <v>75</v>
      </c>
      <c r="C13" s="105"/>
      <c r="D13" s="106"/>
      <c r="E13" s="107"/>
      <c r="F13" s="107"/>
      <c r="G13" s="108"/>
      <c r="H13" s="547"/>
      <c r="I13" s="546"/>
      <c r="J13" s="105"/>
      <c r="K13" s="106"/>
      <c r="L13" s="107"/>
      <c r="M13" s="107"/>
      <c r="N13" s="108"/>
      <c r="O13" s="547"/>
      <c r="P13" s="546"/>
    </row>
    <row r="14" spans="1:16" ht="22.5" customHeight="1">
      <c r="A14" s="574">
        <v>4</v>
      </c>
      <c r="B14" s="140">
        <v>0.4513888888888889</v>
      </c>
      <c r="C14" s="290" t="s">
        <v>379</v>
      </c>
      <c r="D14" s="278" t="str">
        <f>LOOKUP(C14,'参照'!$A$3:$A$23,'参照'!$B$3:$B$23)</f>
        <v>枚方津田</v>
      </c>
      <c r="E14" s="278" t="s">
        <v>171</v>
      </c>
      <c r="F14" s="291" t="s">
        <v>377</v>
      </c>
      <c r="G14" s="279" t="str">
        <f>LOOKUP(F14,'参照'!$A$3:$A$23,'参照'!$B$3:$B$23)</f>
        <v>枚方なぎさ</v>
      </c>
      <c r="H14" s="548" t="s">
        <v>528</v>
      </c>
      <c r="I14" s="550" t="str">
        <f>LOOKUP(H14,'参照'!$A$3:$A$23,'参照'!$B$3:$B$23)</f>
        <v>長尾</v>
      </c>
      <c r="J14" s="293" t="s">
        <v>384</v>
      </c>
      <c r="K14" s="278" t="str">
        <f>LOOKUP(J14,'参照'!$A$3:$A$23,'参照'!$B$3:$B$23)</f>
        <v>茨田</v>
      </c>
      <c r="L14" s="278" t="s">
        <v>171</v>
      </c>
      <c r="M14" s="291" t="s">
        <v>381</v>
      </c>
      <c r="N14" s="279" t="str">
        <f>LOOKUP(M14,'参照'!$A$3:$A$23,'参照'!$B$3:$B$23)</f>
        <v>門真西</v>
      </c>
      <c r="O14" s="548" t="s">
        <v>391</v>
      </c>
      <c r="P14" s="550" t="str">
        <f>LOOKUP(O14,'参照'!$A$3:$A$23,'参照'!$B$3:$B$23)</f>
        <v>皐が丘</v>
      </c>
    </row>
    <row r="15" spans="1:16" ht="18.75" customHeight="1">
      <c r="A15" s="574"/>
      <c r="B15" s="139" t="s">
        <v>75</v>
      </c>
      <c r="C15" s="286"/>
      <c r="D15" s="287"/>
      <c r="E15" s="288"/>
      <c r="F15" s="288"/>
      <c r="G15" s="280"/>
      <c r="H15" s="549"/>
      <c r="I15" s="551"/>
      <c r="J15" s="286"/>
      <c r="K15" s="287"/>
      <c r="L15" s="288"/>
      <c r="M15" s="288"/>
      <c r="N15" s="280"/>
      <c r="O15" s="549"/>
      <c r="P15" s="551"/>
    </row>
    <row r="16" spans="1:16" ht="22.5" customHeight="1">
      <c r="A16" s="574">
        <v>5</v>
      </c>
      <c r="B16" s="137">
        <v>0.4791666666666667</v>
      </c>
      <c r="C16" s="147" t="s">
        <v>387</v>
      </c>
      <c r="D16" s="111" t="str">
        <f>LOOKUP(C16,'参照'!$A$3:$A$23,'参照'!$B$3:$B$23)</f>
        <v>大手前</v>
      </c>
      <c r="E16" s="111" t="s">
        <v>171</v>
      </c>
      <c r="F16" s="112" t="s">
        <v>390</v>
      </c>
      <c r="G16" s="113" t="str">
        <f>LOOKUP(F16,'参照'!$A$3:$A$23,'参照'!$B$3:$B$23)</f>
        <v>寝屋川</v>
      </c>
      <c r="H16" s="532" t="s">
        <v>379</v>
      </c>
      <c r="I16" s="534" t="str">
        <f>LOOKUP(H16,'参照'!$A$3:$A$23,'参照'!$B$3:$B$23)</f>
        <v>枚方津田</v>
      </c>
      <c r="J16" s="114" t="s">
        <v>386</v>
      </c>
      <c r="K16" s="111" t="str">
        <f>LOOKUP(J16,'参照'!$A$3:$A$23,'参照'!$B$3:$B$23)</f>
        <v>緑風冠</v>
      </c>
      <c r="L16" s="111" t="s">
        <v>171</v>
      </c>
      <c r="M16" s="112" t="s">
        <v>391</v>
      </c>
      <c r="N16" s="113" t="str">
        <f>LOOKUP(M16,'参照'!$A$3:$A$23,'参照'!$B$3:$B$23)</f>
        <v>皐が丘</v>
      </c>
      <c r="O16" s="532" t="s">
        <v>384</v>
      </c>
      <c r="P16" s="534" t="str">
        <f>LOOKUP(O16,'参照'!$A$3:$A$23,'参照'!$B$3:$B$23)</f>
        <v>茨田</v>
      </c>
    </row>
    <row r="17" spans="1:16" ht="18.75" customHeight="1">
      <c r="A17" s="574"/>
      <c r="B17" s="141" t="s">
        <v>75</v>
      </c>
      <c r="C17" s="105"/>
      <c r="D17" s="106"/>
      <c r="E17" s="107"/>
      <c r="F17" s="107"/>
      <c r="G17" s="108"/>
      <c r="H17" s="547"/>
      <c r="I17" s="546"/>
      <c r="J17" s="105"/>
      <c r="K17" s="106"/>
      <c r="L17" s="107"/>
      <c r="M17" s="107"/>
      <c r="N17" s="108"/>
      <c r="O17" s="547"/>
      <c r="P17" s="546"/>
    </row>
    <row r="18" spans="1:16" ht="22.5" customHeight="1">
      <c r="A18" s="574">
        <v>6</v>
      </c>
      <c r="B18" s="140">
        <v>0.513888888888889</v>
      </c>
      <c r="C18" s="290" t="s">
        <v>380</v>
      </c>
      <c r="D18" s="278" t="str">
        <f>LOOKUP(C18,'参照'!$A$3:$A$23,'参照'!$B$3:$B$23)</f>
        <v>牧野</v>
      </c>
      <c r="E18" s="278" t="s">
        <v>171</v>
      </c>
      <c r="F18" s="291" t="s">
        <v>377</v>
      </c>
      <c r="G18" s="279" t="str">
        <f>LOOKUP(F18,'参照'!$A$3:$A$23,'参照'!$B$3:$B$23)</f>
        <v>枚方なぎさ</v>
      </c>
      <c r="H18" s="548" t="s">
        <v>387</v>
      </c>
      <c r="I18" s="550" t="str">
        <f>LOOKUP(H18,'参照'!$A$3:$A$23,'参照'!$B$3:$B$23)</f>
        <v>大手前</v>
      </c>
      <c r="J18" s="293" t="s">
        <v>382</v>
      </c>
      <c r="K18" s="278" t="str">
        <f>LOOKUP(J18,'参照'!$A$3:$A$23,'参照'!$B$3:$B$23)</f>
        <v>四條畷</v>
      </c>
      <c r="L18" s="278" t="s">
        <v>171</v>
      </c>
      <c r="M18" s="291" t="s">
        <v>381</v>
      </c>
      <c r="N18" s="279" t="str">
        <f>LOOKUP(M18,'参照'!$A$3:$A$23,'参照'!$B$3:$B$23)</f>
        <v>門真西</v>
      </c>
      <c r="O18" s="548" t="s">
        <v>389</v>
      </c>
      <c r="P18" s="550" t="str">
        <f>LOOKUP(O18,'参照'!$A$3:$A$23,'参照'!$B$3:$B$23)</f>
        <v>長尾</v>
      </c>
    </row>
    <row r="19" spans="1:16" ht="18.75" customHeight="1">
      <c r="A19" s="574"/>
      <c r="B19" s="139" t="s">
        <v>75</v>
      </c>
      <c r="C19" s="286"/>
      <c r="D19" s="287"/>
      <c r="E19" s="288"/>
      <c r="F19" s="288"/>
      <c r="G19" s="280"/>
      <c r="H19" s="549"/>
      <c r="I19" s="551"/>
      <c r="J19" s="286"/>
      <c r="K19" s="287"/>
      <c r="L19" s="288"/>
      <c r="M19" s="288"/>
      <c r="N19" s="280"/>
      <c r="O19" s="549"/>
      <c r="P19" s="551"/>
    </row>
    <row r="20" spans="1:16" ht="22.5" customHeight="1">
      <c r="A20" s="574">
        <v>7</v>
      </c>
      <c r="B20" s="137">
        <v>0.5416666666666666</v>
      </c>
      <c r="C20" s="147" t="s">
        <v>386</v>
      </c>
      <c r="D20" s="111" t="str">
        <f>LOOKUP(C20,'参照'!$A$3:$A$23,'参照'!$B$3:$B$23)</f>
        <v>緑風冠</v>
      </c>
      <c r="E20" s="111" t="s">
        <v>171</v>
      </c>
      <c r="F20" s="112" t="s">
        <v>390</v>
      </c>
      <c r="G20" s="113" t="str">
        <f>LOOKUP(F20,'参照'!$A$3:$A$23,'参照'!$B$3:$B$23)</f>
        <v>寝屋川</v>
      </c>
      <c r="H20" s="532" t="s">
        <v>379</v>
      </c>
      <c r="I20" s="534" t="str">
        <f>LOOKUP(H20,'参照'!$A$3:$A$23,'参照'!$B$3:$B$23)</f>
        <v>枚方津田</v>
      </c>
      <c r="J20" s="114" t="s">
        <v>391</v>
      </c>
      <c r="K20" s="111" t="str">
        <f>LOOKUP(J20,'参照'!$A$3:$A$23,'参照'!$B$3:$B$23)</f>
        <v>皐が丘</v>
      </c>
      <c r="L20" s="111" t="s">
        <v>171</v>
      </c>
      <c r="M20" s="112" t="s">
        <v>389</v>
      </c>
      <c r="N20" s="113" t="str">
        <f>LOOKUP(M20,'参照'!$A$3:$A$23,'参照'!$B$3:$B$23)</f>
        <v>長尾</v>
      </c>
      <c r="O20" s="532" t="s">
        <v>381</v>
      </c>
      <c r="P20" s="534" t="str">
        <f>LOOKUP(O20,'参照'!$A$3:$A$23,'参照'!$B$3:$B$23)</f>
        <v>門真西</v>
      </c>
    </row>
    <row r="21" spans="1:16" ht="18.75" customHeight="1">
      <c r="A21" s="574"/>
      <c r="B21" s="141" t="s">
        <v>75</v>
      </c>
      <c r="C21" s="105"/>
      <c r="D21" s="106"/>
      <c r="E21" s="107"/>
      <c r="F21" s="107"/>
      <c r="G21" s="108"/>
      <c r="H21" s="547"/>
      <c r="I21" s="546"/>
      <c r="J21" s="105"/>
      <c r="K21" s="106"/>
      <c r="L21" s="107"/>
      <c r="M21" s="107"/>
      <c r="N21" s="108"/>
      <c r="O21" s="547"/>
      <c r="P21" s="546"/>
    </row>
    <row r="22" spans="1:16" ht="22.5" customHeight="1">
      <c r="A22" s="574">
        <v>8</v>
      </c>
      <c r="B22" s="140">
        <v>0.576388888888889</v>
      </c>
      <c r="C22" s="290" t="s">
        <v>380</v>
      </c>
      <c r="D22" s="278" t="str">
        <f>LOOKUP(C22,'参照'!$A$3:$A$23,'参照'!$B$3:$B$23)</f>
        <v>牧野</v>
      </c>
      <c r="E22" s="278" t="s">
        <v>171</v>
      </c>
      <c r="F22" s="291" t="s">
        <v>379</v>
      </c>
      <c r="G22" s="279" t="str">
        <f>LOOKUP(F22,'参照'!$A$3:$A$23,'参照'!$B$3:$B$23)</f>
        <v>枚方津田</v>
      </c>
      <c r="H22" s="548" t="s">
        <v>520</v>
      </c>
      <c r="I22" s="550" t="str">
        <f>LOOKUP(H22,'参照'!$A$3:$A$23,'参照'!$B$3:$B$23)</f>
        <v>寝屋川</v>
      </c>
      <c r="J22" s="293" t="s">
        <v>382</v>
      </c>
      <c r="K22" s="278" t="str">
        <f>LOOKUP(J22,'参照'!$A$3:$A$23,'参照'!$B$3:$B$23)</f>
        <v>四條畷</v>
      </c>
      <c r="L22" s="278" t="s">
        <v>171</v>
      </c>
      <c r="M22" s="291" t="s">
        <v>384</v>
      </c>
      <c r="N22" s="279" t="str">
        <f>LOOKUP(M22,'参照'!$A$3:$A$23,'参照'!$B$3:$B$23)</f>
        <v>茨田</v>
      </c>
      <c r="O22" s="562" t="s">
        <v>519</v>
      </c>
      <c r="P22" s="534" t="str">
        <f>LOOKUP(O22,'参照'!$A$3:$A$23,'参照'!$B$3:$B$23)</f>
        <v>枚方なぎさ</v>
      </c>
    </row>
    <row r="23" spans="1:16" ht="18.75" customHeight="1">
      <c r="A23" s="574"/>
      <c r="B23" s="139" t="s">
        <v>75</v>
      </c>
      <c r="C23" s="286"/>
      <c r="D23" s="287"/>
      <c r="E23" s="288"/>
      <c r="F23" s="288"/>
      <c r="G23" s="280"/>
      <c r="H23" s="549"/>
      <c r="I23" s="551"/>
      <c r="J23" s="286"/>
      <c r="K23" s="287"/>
      <c r="L23" s="288"/>
      <c r="M23" s="288"/>
      <c r="N23" s="280"/>
      <c r="O23" s="563"/>
      <c r="P23" s="546"/>
    </row>
    <row r="24" spans="1:16" ht="22.5" customHeight="1">
      <c r="A24" s="574">
        <v>9</v>
      </c>
      <c r="B24" s="137">
        <v>0.6041666666666666</v>
      </c>
      <c r="C24" s="147" t="s">
        <v>388</v>
      </c>
      <c r="D24" s="111" t="str">
        <f>LOOKUP(C24,'参照'!$A$3:$A$23,'参照'!$B$3:$B$23)</f>
        <v>皐が丘</v>
      </c>
      <c r="E24" s="111" t="s">
        <v>171</v>
      </c>
      <c r="F24" s="112" t="s">
        <v>387</v>
      </c>
      <c r="G24" s="113" t="str">
        <f>LOOKUP(F24,'参照'!$A$3:$A$23,'参照'!$B$3:$B$23)</f>
        <v>大手前</v>
      </c>
      <c r="H24" s="532" t="s">
        <v>380</v>
      </c>
      <c r="I24" s="534" t="str">
        <f>LOOKUP(H24,'参照'!$A$3:$A$23,'参照'!$B$3:$B$23)</f>
        <v>牧野</v>
      </c>
      <c r="J24" s="114" t="s">
        <v>389</v>
      </c>
      <c r="K24" s="111" t="str">
        <f>LOOKUP(J24,'参照'!$A$3:$A$23,'参照'!$B$3:$B$23)</f>
        <v>長尾</v>
      </c>
      <c r="L24" s="111" t="s">
        <v>171</v>
      </c>
      <c r="M24" s="112" t="s">
        <v>386</v>
      </c>
      <c r="N24" s="113" t="str">
        <f>LOOKUP(M24,'参照'!$A$3:$A$23,'参照'!$B$3:$B$23)</f>
        <v>緑風冠</v>
      </c>
      <c r="O24" s="532" t="s">
        <v>382</v>
      </c>
      <c r="P24" s="534" t="str">
        <f>LOOKUP(O24,'参照'!$A$3:$A$23,'参照'!$B$3:$B$23)</f>
        <v>四條畷</v>
      </c>
    </row>
    <row r="25" spans="1:16" ht="18.75" customHeight="1">
      <c r="A25" s="574"/>
      <c r="B25" s="141" t="s">
        <v>75</v>
      </c>
      <c r="C25" s="105"/>
      <c r="D25" s="106"/>
      <c r="E25" s="107"/>
      <c r="F25" s="107"/>
      <c r="G25" s="108"/>
      <c r="H25" s="547"/>
      <c r="I25" s="546"/>
      <c r="J25" s="105"/>
      <c r="K25" s="106"/>
      <c r="L25" s="107"/>
      <c r="M25" s="107"/>
      <c r="N25" s="108"/>
      <c r="O25" s="547"/>
      <c r="P25" s="546"/>
    </row>
    <row r="26" spans="1:16" ht="22.5" customHeight="1">
      <c r="A26" s="574">
        <v>10</v>
      </c>
      <c r="B26" s="140">
        <v>0.638888888888889</v>
      </c>
      <c r="C26" s="146" t="s">
        <v>381</v>
      </c>
      <c r="D26" s="278" t="str">
        <f>LOOKUP(C26,'参照'!$A$3:$A$23,'参照'!$B$3:$B$23)</f>
        <v>門真西</v>
      </c>
      <c r="E26" s="134" t="s">
        <v>171</v>
      </c>
      <c r="F26" s="135" t="s">
        <v>379</v>
      </c>
      <c r="G26" s="279" t="str">
        <f>LOOKUP(F26,'参照'!$A$3:$A$23,'参照'!$B$3:$B$23)</f>
        <v>枚方津田</v>
      </c>
      <c r="H26" s="548" t="s">
        <v>387</v>
      </c>
      <c r="I26" s="550" t="str">
        <f>LOOKUP(H26,'参照'!$A$3:$A$23,'参照'!$B$3:$B$23)</f>
        <v>大手前</v>
      </c>
      <c r="J26" s="136" t="s">
        <v>377</v>
      </c>
      <c r="K26" s="278" t="str">
        <f>LOOKUP(J26,'参照'!$A$3:$A$23,'参照'!$B$3:$B$23)</f>
        <v>枚方なぎさ</v>
      </c>
      <c r="L26" s="134" t="s">
        <v>171</v>
      </c>
      <c r="M26" s="135" t="s">
        <v>384</v>
      </c>
      <c r="N26" s="279" t="str">
        <f>LOOKUP(M26,'参照'!$A$3:$A$23,'参照'!$B$3:$B$23)</f>
        <v>茨田</v>
      </c>
      <c r="O26" s="548" t="s">
        <v>390</v>
      </c>
      <c r="P26" s="550" t="str">
        <f>LOOKUP(O26,'参照'!$A$3:$A$23,'参照'!$B$3:$B$23)</f>
        <v>寝屋川</v>
      </c>
    </row>
    <row r="27" spans="1:16" ht="18.75" customHeight="1">
      <c r="A27" s="574"/>
      <c r="B27" s="139" t="s">
        <v>75</v>
      </c>
      <c r="C27" s="130"/>
      <c r="D27" s="131"/>
      <c r="E27" s="132"/>
      <c r="F27" s="132"/>
      <c r="G27" s="280"/>
      <c r="H27" s="549"/>
      <c r="I27" s="551"/>
      <c r="J27" s="130"/>
      <c r="K27" s="131"/>
      <c r="L27" s="132"/>
      <c r="M27" s="132"/>
      <c r="N27" s="133"/>
      <c r="O27" s="549"/>
      <c r="P27" s="551"/>
    </row>
    <row r="28" spans="1:16" ht="22.5" customHeight="1">
      <c r="A28" s="574">
        <v>11</v>
      </c>
      <c r="B28" s="137">
        <v>0.6666666666666666</v>
      </c>
      <c r="C28" s="147" t="s">
        <v>386</v>
      </c>
      <c r="D28" s="111" t="str">
        <f>LOOKUP(C28,'参照'!$A$3:$A$23,'参照'!$B$3:$B$23)</f>
        <v>緑風冠</v>
      </c>
      <c r="E28" s="111" t="s">
        <v>171</v>
      </c>
      <c r="F28" s="112" t="s">
        <v>387</v>
      </c>
      <c r="G28" s="113" t="str">
        <f>LOOKUP(F28,'参照'!$A$3:$A$23,'参照'!$B$3:$B$23)</f>
        <v>大手前</v>
      </c>
      <c r="H28" s="532" t="s">
        <v>379</v>
      </c>
      <c r="I28" s="534" t="str">
        <f>LOOKUP(H28,'参照'!$A$3:$A$23,'参照'!$B$3:$B$23)</f>
        <v>枚方津田</v>
      </c>
      <c r="J28" s="114" t="s">
        <v>389</v>
      </c>
      <c r="K28" s="111" t="str">
        <f>LOOKUP(J28,'参照'!$A$3:$A$23,'参照'!$B$3:$B$23)</f>
        <v>長尾</v>
      </c>
      <c r="L28" s="111" t="s">
        <v>171</v>
      </c>
      <c r="M28" s="112" t="s">
        <v>390</v>
      </c>
      <c r="N28" s="113" t="str">
        <f>LOOKUP(M28,'参照'!$A$3:$A$23,'参照'!$B$3:$B$23)</f>
        <v>寝屋川</v>
      </c>
      <c r="O28" s="532" t="s">
        <v>384</v>
      </c>
      <c r="P28" s="534" t="str">
        <f>LOOKUP(O28,'参照'!$A$3:$A$23,'参照'!$B$3:$B$23)</f>
        <v>茨田</v>
      </c>
    </row>
    <row r="29" spans="1:16" ht="18.75" customHeight="1">
      <c r="A29" s="574"/>
      <c r="B29" s="141" t="s">
        <v>75</v>
      </c>
      <c r="C29" s="105"/>
      <c r="D29" s="106"/>
      <c r="E29" s="107"/>
      <c r="F29" s="107"/>
      <c r="G29" s="108"/>
      <c r="H29" s="553"/>
      <c r="I29" s="546"/>
      <c r="J29" s="105"/>
      <c r="K29" s="106"/>
      <c r="L29" s="107"/>
      <c r="M29" s="107"/>
      <c r="N29" s="108"/>
      <c r="O29" s="547"/>
      <c r="P29" s="546"/>
    </row>
    <row r="30" spans="1:16" ht="22.5" customHeight="1">
      <c r="A30" s="574">
        <v>12</v>
      </c>
      <c r="B30" s="140">
        <v>0.7013888888888888</v>
      </c>
      <c r="C30" s="146" t="s">
        <v>524</v>
      </c>
      <c r="D30" s="134" t="str">
        <f>LOOKUP(C30,'参照'!$A$3:$A$23,'参照'!$B$3:$B$23)</f>
        <v>枚方なぎさ</v>
      </c>
      <c r="E30" s="134" t="s">
        <v>171</v>
      </c>
      <c r="F30" s="135" t="s">
        <v>526</v>
      </c>
      <c r="G30" s="279" t="str">
        <f>LOOKUP(F30,'参照'!$A$3:$A$23,'参照'!$B$3:$B$23)</f>
        <v>門真西</v>
      </c>
      <c r="H30" s="542" t="s">
        <v>386</v>
      </c>
      <c r="I30" s="550" t="str">
        <f>LOOKUP(H30,'参照'!$A$3:$A$23,'参照'!$B$3:$B$23)</f>
        <v>緑風冠</v>
      </c>
      <c r="J30" s="136" t="s">
        <v>525</v>
      </c>
      <c r="K30" s="278" t="str">
        <f>LOOKUP(J30,'参照'!$A$3:$A$23,'参照'!$B$3:$B$23)</f>
        <v>牧野</v>
      </c>
      <c r="L30" s="134" t="s">
        <v>171</v>
      </c>
      <c r="M30" s="135" t="s">
        <v>527</v>
      </c>
      <c r="N30" s="279" t="str">
        <f>LOOKUP(M30,'参照'!$A$3:$A$23,'参照'!$B$3:$B$23)</f>
        <v>四條畷</v>
      </c>
      <c r="O30" s="548" t="s">
        <v>391</v>
      </c>
      <c r="P30" s="550" t="str">
        <f>LOOKUP(O30,'参照'!$A$3:$A$23,'参照'!$B$3:$B$23)</f>
        <v>皐が丘</v>
      </c>
    </row>
    <row r="31" spans="1:16" ht="18.75" customHeight="1">
      <c r="A31" s="574"/>
      <c r="B31" s="139" t="s">
        <v>75</v>
      </c>
      <c r="C31" s="130"/>
      <c r="D31" s="131"/>
      <c r="E31" s="132"/>
      <c r="F31" s="132"/>
      <c r="G31" s="133"/>
      <c r="H31" s="552"/>
      <c r="I31" s="551"/>
      <c r="J31" s="130"/>
      <c r="K31" s="131"/>
      <c r="L31" s="132"/>
      <c r="M31" s="132"/>
      <c r="N31" s="133"/>
      <c r="O31" s="549"/>
      <c r="P31" s="551"/>
    </row>
    <row r="32" spans="1:16" ht="22.5" customHeight="1">
      <c r="A32" s="574">
        <v>13</v>
      </c>
      <c r="B32" s="289">
        <v>0.7291666666666666</v>
      </c>
      <c r="C32" s="136" t="s">
        <v>383</v>
      </c>
      <c r="D32" s="278" t="str">
        <f>LOOKUP(C32,'参照'!$A$3:$A$23,'参照'!$B$3:$B$23)</f>
        <v>茨田</v>
      </c>
      <c r="E32" s="134" t="s">
        <v>567</v>
      </c>
      <c r="F32" s="135" t="s">
        <v>378</v>
      </c>
      <c r="G32" s="279" t="str">
        <f>LOOKUP(F32,'参照'!$A$3:$A$23,'参照'!$B$3:$B$23)</f>
        <v>枚方津田</v>
      </c>
      <c r="H32" s="532" t="s">
        <v>377</v>
      </c>
      <c r="I32" s="534" t="str">
        <f>LOOKUP(H32,'参照'!$A$3:$A$23,'参照'!$B$3:$B$23)</f>
        <v>枚方なぎさ</v>
      </c>
      <c r="J32" s="536"/>
      <c r="K32" s="537"/>
      <c r="L32" s="537"/>
      <c r="M32" s="537"/>
      <c r="N32" s="538"/>
      <c r="O32" s="542"/>
      <c r="P32" s="543"/>
    </row>
    <row r="33" spans="1:16" ht="18.75" customHeight="1" thickBot="1">
      <c r="A33" s="574"/>
      <c r="B33" s="428" t="s">
        <v>75</v>
      </c>
      <c r="C33" s="142"/>
      <c r="D33" s="143"/>
      <c r="E33" s="144"/>
      <c r="F33" s="144"/>
      <c r="G33" s="145"/>
      <c r="H33" s="533"/>
      <c r="I33" s="535"/>
      <c r="J33" s="539"/>
      <c r="K33" s="540"/>
      <c r="L33" s="540"/>
      <c r="M33" s="540"/>
      <c r="N33" s="541"/>
      <c r="O33" s="544"/>
      <c r="P33" s="545"/>
    </row>
    <row r="34" spans="1:16" ht="27.75" customHeight="1">
      <c r="A34" s="573"/>
      <c r="B34" s="573"/>
      <c r="C34" s="573"/>
      <c r="D34" s="573"/>
      <c r="E34" s="573"/>
      <c r="F34" s="573"/>
      <c r="G34" s="573"/>
      <c r="H34" s="573"/>
      <c r="I34" s="573"/>
      <c r="J34" s="573"/>
      <c r="K34" s="573"/>
      <c r="L34" s="573"/>
      <c r="M34" s="573"/>
      <c r="N34" s="573"/>
      <c r="O34" s="573"/>
      <c r="P34" s="573"/>
    </row>
    <row r="35" spans="2:16" ht="37.5" customHeight="1">
      <c r="B35" s="570" t="s">
        <v>23</v>
      </c>
      <c r="D35" s="571" t="s">
        <v>182</v>
      </c>
      <c r="E35" s="571"/>
      <c r="G35" s="572" t="s">
        <v>24</v>
      </c>
      <c r="I35" s="554" t="s">
        <v>32</v>
      </c>
      <c r="J35" s="555"/>
      <c r="K35" s="556"/>
      <c r="N35" s="557" t="s">
        <v>33</v>
      </c>
      <c r="O35" s="558"/>
      <c r="P35" s="559"/>
    </row>
    <row r="36" spans="2:16" ht="24">
      <c r="B36" s="570"/>
      <c r="D36" s="571"/>
      <c r="E36" s="571"/>
      <c r="G36" s="572"/>
      <c r="H36" s="2"/>
      <c r="I36" s="2"/>
      <c r="J36" s="2"/>
      <c r="K36" s="9" t="s">
        <v>508</v>
      </c>
      <c r="L36" s="1"/>
      <c r="M36" s="2"/>
      <c r="N36" s="2"/>
      <c r="O36" s="2"/>
      <c r="P36" s="2"/>
    </row>
    <row r="37" spans="2:16" ht="13.5" customHeight="1" thickBot="1">
      <c r="B37" s="1"/>
      <c r="C37" s="1"/>
      <c r="D37" s="2"/>
      <c r="E37" s="2"/>
      <c r="F37" s="2"/>
      <c r="G37" s="1"/>
      <c r="H37" s="1"/>
      <c r="I37" s="2"/>
      <c r="J37" s="2"/>
      <c r="K37" s="3"/>
      <c r="L37" s="2"/>
      <c r="M37" s="2"/>
      <c r="N37" s="2"/>
      <c r="O37" s="2"/>
      <c r="P37" s="2"/>
    </row>
    <row r="38" spans="2:16" ht="26.25" customHeight="1" thickBot="1">
      <c r="B38" s="80"/>
      <c r="C38" s="564" t="s">
        <v>25</v>
      </c>
      <c r="D38" s="566"/>
      <c r="E38" s="566"/>
      <c r="F38" s="566"/>
      <c r="G38" s="565"/>
      <c r="H38" s="564" t="s">
        <v>26</v>
      </c>
      <c r="I38" s="565"/>
      <c r="J38" s="564" t="s">
        <v>27</v>
      </c>
      <c r="K38" s="566"/>
      <c r="L38" s="566"/>
      <c r="M38" s="566"/>
      <c r="N38" s="565"/>
      <c r="O38" s="564" t="s">
        <v>26</v>
      </c>
      <c r="P38" s="565"/>
    </row>
    <row r="39" spans="1:16" ht="22.5" customHeight="1">
      <c r="A39" s="574">
        <v>1</v>
      </c>
      <c r="B39" s="281">
        <v>0.3958333333333333</v>
      </c>
      <c r="C39" s="282" t="s">
        <v>478</v>
      </c>
      <c r="D39" s="277" t="str">
        <f>LOOKUP(C39,'参照'!$A$3:$A$23,'参照'!$B$3:$B$23)</f>
        <v>旭</v>
      </c>
      <c r="E39" s="277" t="s">
        <v>171</v>
      </c>
      <c r="F39" s="283" t="s">
        <v>479</v>
      </c>
      <c r="G39" s="284" t="str">
        <f>LOOKUP(F39,'参照'!$A$3:$A$23,'参照'!$B$3:$B$23)</f>
        <v>市岡</v>
      </c>
      <c r="H39" s="569" t="s">
        <v>544</v>
      </c>
      <c r="I39" s="561" t="str">
        <f>LOOKUP(H39,'参照'!$A$3:$A$23,'参照'!$B$3:$B$23)</f>
        <v>枚方</v>
      </c>
      <c r="J39" s="292" t="s">
        <v>480</v>
      </c>
      <c r="K39" s="277" t="str">
        <f>LOOKUP(J39,'参照'!$A$3:$A$23,'参照'!$B$3:$B$23)</f>
        <v>なみはや</v>
      </c>
      <c r="L39" s="277" t="s">
        <v>171</v>
      </c>
      <c r="M39" s="283" t="s">
        <v>481</v>
      </c>
      <c r="N39" s="284" t="str">
        <f>LOOKUP(M39,'参照'!$A$3:$A$23,'参照'!$B$3:$B$23)</f>
        <v>芦間</v>
      </c>
      <c r="O39" s="569" t="s">
        <v>521</v>
      </c>
      <c r="P39" s="561" t="str">
        <f>LOOKUP(O39,'参照'!$A$3:$A$23,'参照'!$B$3:$B$23)</f>
        <v>港</v>
      </c>
    </row>
    <row r="40" spans="1:16" ht="18.75" customHeight="1">
      <c r="A40" s="574"/>
      <c r="B40" s="285" t="s">
        <v>75</v>
      </c>
      <c r="C40" s="286"/>
      <c r="D40" s="287"/>
      <c r="E40" s="288"/>
      <c r="F40" s="288"/>
      <c r="G40" s="280"/>
      <c r="H40" s="568"/>
      <c r="I40" s="551"/>
      <c r="J40" s="286"/>
      <c r="K40" s="287"/>
      <c r="L40" s="288"/>
      <c r="M40" s="288"/>
      <c r="N40" s="280"/>
      <c r="O40" s="568"/>
      <c r="P40" s="551"/>
    </row>
    <row r="41" spans="1:16" ht="22.5" customHeight="1">
      <c r="A41" s="574">
        <v>2</v>
      </c>
      <c r="B41" s="137">
        <v>0.4305555555555556</v>
      </c>
      <c r="C41" s="147" t="s">
        <v>375</v>
      </c>
      <c r="D41" s="111" t="str">
        <f>LOOKUP(C41,'参照'!$A$3:$A$23,'参照'!$B$3:$B$23)</f>
        <v>守口東</v>
      </c>
      <c r="E41" s="111" t="s">
        <v>171</v>
      </c>
      <c r="F41" s="112" t="s">
        <v>371</v>
      </c>
      <c r="G41" s="113" t="str">
        <f>LOOKUP(F41,'参照'!$A$3:$A$23,'参照'!$B$3:$B$23)</f>
        <v>香里丘</v>
      </c>
      <c r="H41" s="532" t="s">
        <v>483</v>
      </c>
      <c r="I41" s="534" t="str">
        <f>LOOKUP(H41,'参照'!$A$3:$A$23,'参照'!$B$3:$B$23)</f>
        <v>なみはや</v>
      </c>
      <c r="J41" s="114" t="s">
        <v>372</v>
      </c>
      <c r="K41" s="111" t="str">
        <f>LOOKUP(J41,'参照'!$A$3:$A$23,'参照'!$B$3:$B$23)</f>
        <v>港</v>
      </c>
      <c r="L41" s="111" t="s">
        <v>171</v>
      </c>
      <c r="M41" s="112" t="s">
        <v>545</v>
      </c>
      <c r="N41" s="113" t="str">
        <f>LOOKUP(M41,'参照'!$A$3:$A$23,'参照'!$B$3:$B$23)</f>
        <v>交野</v>
      </c>
      <c r="O41" s="532" t="s">
        <v>484</v>
      </c>
      <c r="P41" s="534" t="str">
        <f>LOOKUP(O41,'参照'!$A$3:$A$23,'参照'!$B$3:$B$23)</f>
        <v>西寝屋川</v>
      </c>
    </row>
    <row r="42" spans="1:16" ht="18.75" customHeight="1">
      <c r="A42" s="574"/>
      <c r="B42" s="141" t="s">
        <v>75</v>
      </c>
      <c r="C42" s="105"/>
      <c r="D42" s="106"/>
      <c r="E42" s="107"/>
      <c r="F42" s="107"/>
      <c r="G42" s="108"/>
      <c r="H42" s="547"/>
      <c r="I42" s="546"/>
      <c r="J42" s="105"/>
      <c r="K42" s="106"/>
      <c r="L42" s="107"/>
      <c r="M42" s="107"/>
      <c r="N42" s="108"/>
      <c r="O42" s="547"/>
      <c r="P42" s="546"/>
    </row>
    <row r="43" spans="1:16" ht="22.5" customHeight="1">
      <c r="A43" s="574">
        <v>3</v>
      </c>
      <c r="B43" s="289">
        <v>0.46527777777777773</v>
      </c>
      <c r="C43" s="290" t="s">
        <v>478</v>
      </c>
      <c r="D43" s="278" t="str">
        <f>LOOKUP(C43,'参照'!$A$3:$A$23,'参照'!$B$3:$B$23)</f>
        <v>旭</v>
      </c>
      <c r="E43" s="278" t="s">
        <v>171</v>
      </c>
      <c r="F43" s="291" t="s">
        <v>480</v>
      </c>
      <c r="G43" s="279" t="str">
        <f>LOOKUP(F43,'参照'!$A$3:$A$23,'参照'!$B$3:$B$23)</f>
        <v>なみはや</v>
      </c>
      <c r="H43" s="542" t="s">
        <v>373</v>
      </c>
      <c r="I43" s="550" t="str">
        <f>LOOKUP(H43,'参照'!$A$3:$A$23,'参照'!$B$3:$B$23)</f>
        <v>香里丘</v>
      </c>
      <c r="J43" s="293" t="s">
        <v>482</v>
      </c>
      <c r="K43" s="278" t="str">
        <f>LOOKUP(J43,'参照'!$A$3:$A$23,'参照'!$B$3:$B$23)</f>
        <v>西寝屋川</v>
      </c>
      <c r="L43" s="278" t="s">
        <v>171</v>
      </c>
      <c r="M43" s="291" t="s">
        <v>481</v>
      </c>
      <c r="N43" s="279" t="str">
        <f>LOOKUP(M43,'参照'!$A$3:$A$23,'参照'!$B$3:$B$23)</f>
        <v>芦間</v>
      </c>
      <c r="O43" s="542" t="s">
        <v>545</v>
      </c>
      <c r="P43" s="550" t="str">
        <f>LOOKUP(O43,'参照'!$A$3:$A$23,'参照'!$B$3:$B$23)</f>
        <v>交野</v>
      </c>
    </row>
    <row r="44" spans="1:16" ht="18.75" customHeight="1">
      <c r="A44" s="574"/>
      <c r="B44" s="285" t="s">
        <v>75</v>
      </c>
      <c r="C44" s="286"/>
      <c r="D44" s="287"/>
      <c r="E44" s="288"/>
      <c r="F44" s="288"/>
      <c r="G44" s="280"/>
      <c r="H44" s="568"/>
      <c r="I44" s="551"/>
      <c r="J44" s="286"/>
      <c r="K44" s="287"/>
      <c r="L44" s="288"/>
      <c r="M44" s="288"/>
      <c r="N44" s="280"/>
      <c r="O44" s="568"/>
      <c r="P44" s="551"/>
    </row>
    <row r="45" spans="1:16" ht="22.5" customHeight="1">
      <c r="A45" s="574">
        <v>4</v>
      </c>
      <c r="B45" s="137">
        <v>0.5</v>
      </c>
      <c r="C45" s="147" t="s">
        <v>375</v>
      </c>
      <c r="D45" s="111" t="str">
        <f>LOOKUP(C45,'参照'!$A$3:$A$23,'参照'!$B$3:$B$23)</f>
        <v>守口東</v>
      </c>
      <c r="E45" s="111" t="s">
        <v>171</v>
      </c>
      <c r="F45" s="112" t="s">
        <v>372</v>
      </c>
      <c r="G45" s="113" t="str">
        <f>LOOKUP(F45,'参照'!$A$3:$A$23,'参照'!$B$3:$B$23)</f>
        <v>港</v>
      </c>
      <c r="H45" s="532" t="s">
        <v>376</v>
      </c>
      <c r="I45" s="534" t="str">
        <f>LOOKUP(H45,'参照'!$A$3:$A$23,'参照'!$B$3:$B$23)</f>
        <v>市岡</v>
      </c>
      <c r="J45" s="114" t="s">
        <v>544</v>
      </c>
      <c r="K45" s="111" t="str">
        <f>LOOKUP(J45,'参照'!$A$3:$A$23,'参照'!$B$3:$B$23)</f>
        <v>枚方</v>
      </c>
      <c r="L45" s="111" t="s">
        <v>171</v>
      </c>
      <c r="M45" s="112" t="s">
        <v>545</v>
      </c>
      <c r="N45" s="113" t="str">
        <f>LOOKUP(M45,'参照'!$A$3:$A$23,'参照'!$B$3:$B$23)</f>
        <v>交野</v>
      </c>
      <c r="O45" s="532" t="s">
        <v>481</v>
      </c>
      <c r="P45" s="534" t="str">
        <f>LOOKUP(O45,'参照'!$A$3:$A$23,'参照'!$B$3:$B$23)</f>
        <v>芦間</v>
      </c>
    </row>
    <row r="46" spans="1:16" ht="18.75" customHeight="1">
      <c r="A46" s="574"/>
      <c r="B46" s="141" t="s">
        <v>75</v>
      </c>
      <c r="C46" s="105"/>
      <c r="D46" s="106"/>
      <c r="E46" s="107"/>
      <c r="F46" s="107"/>
      <c r="G46" s="108"/>
      <c r="H46" s="547"/>
      <c r="I46" s="546"/>
      <c r="J46" s="105"/>
      <c r="K46" s="106"/>
      <c r="L46" s="107"/>
      <c r="M46" s="107"/>
      <c r="N46" s="108"/>
      <c r="O46" s="547"/>
      <c r="P46" s="546"/>
    </row>
    <row r="47" spans="1:16" ht="22.5" customHeight="1">
      <c r="A47" s="574">
        <v>5</v>
      </c>
      <c r="B47" s="140">
        <v>0.5347222222222222</v>
      </c>
      <c r="C47" s="290" t="s">
        <v>482</v>
      </c>
      <c r="D47" s="278" t="str">
        <f>LOOKUP(C47,'参照'!$A$3:$A$23,'参照'!$B$3:$B$23)</f>
        <v>西寝屋川</v>
      </c>
      <c r="E47" s="278" t="s">
        <v>171</v>
      </c>
      <c r="F47" s="291" t="s">
        <v>480</v>
      </c>
      <c r="G47" s="279" t="str">
        <f>LOOKUP(F47,'参照'!$A$3:$A$23,'参照'!$B$3:$B$23)</f>
        <v>なみはや</v>
      </c>
      <c r="H47" s="542" t="s">
        <v>522</v>
      </c>
      <c r="I47" s="550" t="str">
        <f>LOOKUP(H47,'参照'!$A$3:$A$23,'参照'!$B$3:$B$23)</f>
        <v>守口東</v>
      </c>
      <c r="J47" s="293" t="s">
        <v>481</v>
      </c>
      <c r="K47" s="278" t="str">
        <f>LOOKUP(J47,'参照'!$A$3:$A$23,'参照'!$B$3:$B$23)</f>
        <v>芦間</v>
      </c>
      <c r="L47" s="278" t="s">
        <v>171</v>
      </c>
      <c r="M47" s="291" t="s">
        <v>479</v>
      </c>
      <c r="N47" s="279" t="str">
        <f>LOOKUP(M47,'参照'!$A$3:$A$23,'参照'!$B$3:$B$23)</f>
        <v>市岡</v>
      </c>
      <c r="O47" s="548" t="s">
        <v>523</v>
      </c>
      <c r="P47" s="550" t="str">
        <f>LOOKUP(O47,'参照'!$A$3:$A$23,'参照'!$B$3:$B$23)</f>
        <v>香里丘</v>
      </c>
    </row>
    <row r="48" spans="1:16" ht="18.75" customHeight="1">
      <c r="A48" s="574"/>
      <c r="B48" s="139" t="s">
        <v>75</v>
      </c>
      <c r="C48" s="286"/>
      <c r="D48" s="287"/>
      <c r="E48" s="288"/>
      <c r="F48" s="288"/>
      <c r="G48" s="280"/>
      <c r="H48" s="568"/>
      <c r="I48" s="551"/>
      <c r="J48" s="286"/>
      <c r="K48" s="287"/>
      <c r="L48" s="288"/>
      <c r="M48" s="288"/>
      <c r="N48" s="280"/>
      <c r="O48" s="549"/>
      <c r="P48" s="551"/>
    </row>
    <row r="49" spans="1:16" ht="22.5" customHeight="1">
      <c r="A49" s="574">
        <v>6</v>
      </c>
      <c r="B49" s="137">
        <v>0.5694444444444444</v>
      </c>
      <c r="C49" s="147" t="s">
        <v>544</v>
      </c>
      <c r="D49" s="111" t="str">
        <f>LOOKUP(C49,'参照'!$A$3:$A$23,'参照'!$B$3:$B$23)</f>
        <v>枚方</v>
      </c>
      <c r="E49" s="111" t="s">
        <v>171</v>
      </c>
      <c r="F49" s="112" t="s">
        <v>372</v>
      </c>
      <c r="G49" s="113" t="str">
        <f>LOOKUP(F49,'参照'!$A$3:$A$23,'参照'!$B$3:$B$23)</f>
        <v>港</v>
      </c>
      <c r="H49" s="532" t="s">
        <v>485</v>
      </c>
      <c r="I49" s="534" t="str">
        <f>LOOKUP(H49,'参照'!$A$3:$A$23,'参照'!$B$3:$B$23)</f>
        <v>なみはや</v>
      </c>
      <c r="J49" s="114" t="s">
        <v>545</v>
      </c>
      <c r="K49" s="111" t="str">
        <f>LOOKUP(J49,'参照'!$A$3:$A$23,'参照'!$B$3:$B$23)</f>
        <v>交野</v>
      </c>
      <c r="L49" s="111" t="s">
        <v>171</v>
      </c>
      <c r="M49" s="112" t="s">
        <v>371</v>
      </c>
      <c r="N49" s="113" t="str">
        <f>LOOKUP(M49,'参照'!$A$3:$A$23,'参照'!$B$3:$B$23)</f>
        <v>香里丘</v>
      </c>
      <c r="O49" s="532" t="s">
        <v>486</v>
      </c>
      <c r="P49" s="534" t="str">
        <f>LOOKUP(O49,'参照'!$A$3:$A$23,'参照'!$B$3:$B$23)</f>
        <v>旭</v>
      </c>
    </row>
    <row r="50" spans="1:16" ht="18.75" customHeight="1">
      <c r="A50" s="574"/>
      <c r="B50" s="141" t="s">
        <v>75</v>
      </c>
      <c r="C50" s="105"/>
      <c r="D50" s="106"/>
      <c r="E50" s="107"/>
      <c r="F50" s="107"/>
      <c r="G50" s="108"/>
      <c r="H50" s="547"/>
      <c r="I50" s="546"/>
      <c r="J50" s="105"/>
      <c r="K50" s="106"/>
      <c r="L50" s="107"/>
      <c r="M50" s="107"/>
      <c r="N50" s="108"/>
      <c r="O50" s="547"/>
      <c r="P50" s="546"/>
    </row>
    <row r="51" spans="1:16" ht="22.5" customHeight="1">
      <c r="A51" s="574">
        <v>7</v>
      </c>
      <c r="B51" s="140">
        <v>0.6041666666666666</v>
      </c>
      <c r="C51" s="290" t="s">
        <v>481</v>
      </c>
      <c r="D51" s="278" t="str">
        <f>LOOKUP(C51,'参照'!$A$3:$A$23,'参照'!$B$3:$B$23)</f>
        <v>芦間</v>
      </c>
      <c r="E51" s="278" t="s">
        <v>171</v>
      </c>
      <c r="F51" s="291" t="s">
        <v>478</v>
      </c>
      <c r="G51" s="279" t="str">
        <f>LOOKUP(F51,'参照'!$A$3:$A$23,'参照'!$B$3:$B$23)</f>
        <v>旭</v>
      </c>
      <c r="H51" s="542" t="s">
        <v>544</v>
      </c>
      <c r="I51" s="550" t="str">
        <f>LOOKUP(H51,'参照'!$A$3:$A$23,'参照'!$B$3:$B$23)</f>
        <v>枚方</v>
      </c>
      <c r="J51" s="293" t="s">
        <v>479</v>
      </c>
      <c r="K51" s="278" t="str">
        <f>LOOKUP(J51,'参照'!$A$3:$A$23,'参照'!$B$3:$B$23)</f>
        <v>市岡</v>
      </c>
      <c r="L51" s="278" t="s">
        <v>171</v>
      </c>
      <c r="M51" s="291" t="s">
        <v>482</v>
      </c>
      <c r="N51" s="279" t="str">
        <f>LOOKUP(M51,'参照'!$A$3:$A$23,'参照'!$B$3:$B$23)</f>
        <v>西寝屋川</v>
      </c>
      <c r="O51" s="548" t="s">
        <v>488</v>
      </c>
      <c r="P51" s="550" t="str">
        <f>LOOKUP(O51,'参照'!$A$3:$A$23,'参照'!$B$3:$B$23)</f>
        <v>港</v>
      </c>
    </row>
    <row r="52" spans="1:16" ht="18.75" customHeight="1">
      <c r="A52" s="574"/>
      <c r="B52" s="139" t="s">
        <v>75</v>
      </c>
      <c r="C52" s="286"/>
      <c r="D52" s="287"/>
      <c r="E52" s="288"/>
      <c r="F52" s="288"/>
      <c r="G52" s="280"/>
      <c r="H52" s="568"/>
      <c r="I52" s="551"/>
      <c r="J52" s="286"/>
      <c r="K52" s="287"/>
      <c r="L52" s="288"/>
      <c r="M52" s="288"/>
      <c r="N52" s="280"/>
      <c r="O52" s="549"/>
      <c r="P52" s="551"/>
    </row>
    <row r="53" spans="1:16" ht="22.5" customHeight="1">
      <c r="A53" s="574">
        <v>8</v>
      </c>
      <c r="B53" s="137">
        <v>0.638888888888889</v>
      </c>
      <c r="C53" s="147" t="s">
        <v>545</v>
      </c>
      <c r="D53" s="111" t="str">
        <f>LOOKUP(C53,'参照'!$A$3:$A$23,'参照'!$B$3:$B$23)</f>
        <v>交野</v>
      </c>
      <c r="E53" s="111" t="s">
        <v>171</v>
      </c>
      <c r="F53" s="112" t="s">
        <v>375</v>
      </c>
      <c r="G53" s="113" t="str">
        <f>LOOKUP(F53,'参照'!$A$3:$A$23,'参照'!$B$3:$B$23)</f>
        <v>守口東</v>
      </c>
      <c r="H53" s="532" t="s">
        <v>487</v>
      </c>
      <c r="I53" s="534" t="str">
        <f>LOOKUP(H53,'参照'!$A$3:$A$23,'参照'!$B$3:$B$23)</f>
        <v>西寝屋川</v>
      </c>
      <c r="J53" s="114" t="s">
        <v>373</v>
      </c>
      <c r="K53" s="111" t="str">
        <f>LOOKUP(J53,'参照'!$A$3:$A$23,'参照'!$B$3:$B$23)</f>
        <v>香里丘</v>
      </c>
      <c r="L53" s="111" t="s">
        <v>171</v>
      </c>
      <c r="M53" s="112" t="s">
        <v>544</v>
      </c>
      <c r="N53" s="113" t="str">
        <f>LOOKUP(M53,'参照'!$A$3:$A$23,'参照'!$B$3:$B$23)</f>
        <v>枚方</v>
      </c>
      <c r="O53" s="532" t="s">
        <v>376</v>
      </c>
      <c r="P53" s="534" t="str">
        <f>LOOKUP(O53,'参照'!$A$3:$A$23,'参照'!$B$3:$B$23)</f>
        <v>市岡</v>
      </c>
    </row>
    <row r="54" spans="1:16" ht="18.75" customHeight="1">
      <c r="A54" s="574"/>
      <c r="B54" s="141" t="s">
        <v>75</v>
      </c>
      <c r="C54" s="105"/>
      <c r="D54" s="106"/>
      <c r="E54" s="107"/>
      <c r="F54" s="107"/>
      <c r="G54" s="108"/>
      <c r="H54" s="547"/>
      <c r="I54" s="546"/>
      <c r="J54" s="105"/>
      <c r="K54" s="106"/>
      <c r="L54" s="107"/>
      <c r="M54" s="107"/>
      <c r="N54" s="108"/>
      <c r="O54" s="547"/>
      <c r="P54" s="546"/>
    </row>
    <row r="55" spans="1:16" ht="22.5" customHeight="1">
      <c r="A55" s="574">
        <v>9</v>
      </c>
      <c r="B55" s="140">
        <v>0.6736111111111112</v>
      </c>
      <c r="C55" s="290" t="s">
        <v>482</v>
      </c>
      <c r="D55" s="278" t="str">
        <f>LOOKUP(C55,'参照'!$A$3:$A$23,'参照'!$B$3:$B$23)</f>
        <v>西寝屋川</v>
      </c>
      <c r="E55" s="278" t="s">
        <v>171</v>
      </c>
      <c r="F55" s="291" t="s">
        <v>478</v>
      </c>
      <c r="G55" s="279" t="str">
        <f>LOOKUP(F55,'参照'!$A$3:$A$23,'参照'!$B$3:$B$23)</f>
        <v>旭</v>
      </c>
      <c r="H55" s="542" t="s">
        <v>477</v>
      </c>
      <c r="I55" s="550" t="str">
        <f>LOOKUP(H55,'参照'!$A$3:$A$23,'参照'!$B$3:$B$23)</f>
        <v>守口東</v>
      </c>
      <c r="J55" s="293" t="s">
        <v>479</v>
      </c>
      <c r="K55" s="278" t="str">
        <f>LOOKUP(J55,'参照'!$A$3:$A$23,'参照'!$B$3:$B$23)</f>
        <v>市岡</v>
      </c>
      <c r="L55" s="278" t="s">
        <v>171</v>
      </c>
      <c r="M55" s="291" t="s">
        <v>480</v>
      </c>
      <c r="N55" s="279" t="str">
        <f>LOOKUP(M55,'参照'!$A$3:$A$23,'参照'!$B$3:$B$23)</f>
        <v>なみはや</v>
      </c>
      <c r="O55" s="548" t="s">
        <v>545</v>
      </c>
      <c r="P55" s="550" t="str">
        <f>LOOKUP(O55,'参照'!$A$3:$A$23,'参照'!$B$3:$B$23)</f>
        <v>交野</v>
      </c>
    </row>
    <row r="56" spans="1:16" ht="18.75" customHeight="1">
      <c r="A56" s="574"/>
      <c r="B56" s="139" t="s">
        <v>75</v>
      </c>
      <c r="C56" s="286"/>
      <c r="D56" s="287"/>
      <c r="E56" s="288"/>
      <c r="F56" s="288"/>
      <c r="G56" s="280"/>
      <c r="H56" s="552"/>
      <c r="I56" s="551"/>
      <c r="J56" s="286"/>
      <c r="K56" s="287"/>
      <c r="L56" s="288"/>
      <c r="M56" s="288"/>
      <c r="N56" s="280"/>
      <c r="O56" s="549"/>
      <c r="P56" s="551"/>
    </row>
    <row r="57" spans="1:16" ht="22.5" customHeight="1">
      <c r="A57" s="574">
        <v>10</v>
      </c>
      <c r="B57" s="137">
        <v>0.7083333333333334</v>
      </c>
      <c r="C57" s="147" t="s">
        <v>544</v>
      </c>
      <c r="D57" s="111" t="str">
        <f>LOOKUP(C57,'参照'!$A$3:$A$23,'参照'!$B$3:$B$23)</f>
        <v>枚方</v>
      </c>
      <c r="E57" s="111" t="s">
        <v>171</v>
      </c>
      <c r="F57" s="112" t="s">
        <v>375</v>
      </c>
      <c r="G57" s="113" t="str">
        <f>LOOKUP(F57,'参照'!$A$3:$A$23,'参照'!$B$3:$B$23)</f>
        <v>守口東</v>
      </c>
      <c r="H57" s="532" t="s">
        <v>478</v>
      </c>
      <c r="I57" s="534" t="str">
        <f>LOOKUP(H57,'参照'!$A$3:$A$23,'参照'!$B$3:$B$23)</f>
        <v>旭</v>
      </c>
      <c r="J57" s="114" t="s">
        <v>373</v>
      </c>
      <c r="K57" s="111" t="str">
        <f>LOOKUP(J57,'参照'!$A$3:$A$23,'参照'!$B$3:$B$23)</f>
        <v>香里丘</v>
      </c>
      <c r="L57" s="111" t="s">
        <v>171</v>
      </c>
      <c r="M57" s="112" t="s">
        <v>374</v>
      </c>
      <c r="N57" s="113" t="str">
        <f>LOOKUP(M57,'参照'!$A$3:$A$23,'参照'!$B$3:$B$23)</f>
        <v>港</v>
      </c>
      <c r="O57" s="532" t="s">
        <v>183</v>
      </c>
      <c r="P57" s="534" t="str">
        <f>LOOKUP(O57,'参照'!$A$3:$A$23,'参照'!$B$3:$B$23)</f>
        <v>芦間</v>
      </c>
    </row>
    <row r="58" spans="1:16" ht="18.75" customHeight="1" thickBot="1">
      <c r="A58" s="574"/>
      <c r="B58" s="394" t="s">
        <v>75</v>
      </c>
      <c r="C58" s="395"/>
      <c r="D58" s="396"/>
      <c r="E58" s="397"/>
      <c r="F58" s="397"/>
      <c r="G58" s="398"/>
      <c r="H58" s="567"/>
      <c r="I58" s="535"/>
      <c r="J58" s="395"/>
      <c r="K58" s="396"/>
      <c r="L58" s="397"/>
      <c r="M58" s="397"/>
      <c r="N58" s="398"/>
      <c r="O58" s="533"/>
      <c r="P58" s="535"/>
    </row>
    <row r="59" spans="1:2" ht="32.25" customHeight="1">
      <c r="A59" s="202" t="s">
        <v>197</v>
      </c>
      <c r="B59" s="21"/>
    </row>
    <row r="60" ht="21" customHeight="1">
      <c r="A60" s="46"/>
    </row>
    <row r="61" ht="21" customHeight="1">
      <c r="A61" s="46"/>
    </row>
    <row r="62" ht="21" customHeight="1"/>
    <row r="63" ht="21" customHeight="1"/>
    <row r="64" ht="21" customHeight="1">
      <c r="A64" s="46"/>
    </row>
    <row r="65" ht="30" customHeight="1">
      <c r="A65" s="46"/>
    </row>
    <row r="66" spans="1:16" s="46" customFormat="1" ht="30" customHeight="1">
      <c r="A66" s="4"/>
      <c r="B66" s="4"/>
      <c r="C66" s="4"/>
      <c r="D66" s="4"/>
      <c r="E66" s="4"/>
      <c r="F66" s="4"/>
      <c r="G66" s="4"/>
      <c r="H66" s="4"/>
      <c r="I66" s="4"/>
      <c r="J66" s="4"/>
      <c r="K66" s="4"/>
      <c r="L66" s="4"/>
      <c r="M66" s="4"/>
      <c r="N66" s="4"/>
      <c r="O66" s="4"/>
      <c r="P66" s="4"/>
    </row>
    <row r="67" spans="1:16" s="46" customFormat="1" ht="18.75">
      <c r="A67" s="4"/>
      <c r="B67" s="4"/>
      <c r="C67" s="4"/>
      <c r="D67" s="4"/>
      <c r="E67" s="4"/>
      <c r="F67" s="4"/>
      <c r="G67" s="4"/>
      <c r="H67" s="4"/>
      <c r="I67" s="4"/>
      <c r="J67" s="4"/>
      <c r="K67" s="4"/>
      <c r="L67" s="4"/>
      <c r="M67" s="4"/>
      <c r="N67" s="4"/>
      <c r="O67" s="4"/>
      <c r="P67" s="4"/>
    </row>
    <row r="70" spans="1:16" s="46" customFormat="1" ht="18.75">
      <c r="A70" s="4"/>
      <c r="B70" s="4"/>
      <c r="C70" s="4"/>
      <c r="D70" s="4"/>
      <c r="E70" s="4"/>
      <c r="F70" s="4"/>
      <c r="G70" s="4"/>
      <c r="H70" s="4"/>
      <c r="I70" s="4"/>
      <c r="J70" s="4"/>
      <c r="K70" s="4"/>
      <c r="L70" s="4"/>
      <c r="M70" s="4"/>
      <c r="N70" s="4"/>
      <c r="O70" s="4"/>
      <c r="P70" s="4"/>
    </row>
    <row r="71" spans="1:16" s="46" customFormat="1" ht="18.75">
      <c r="A71" s="4"/>
      <c r="B71" s="4"/>
      <c r="C71" s="4"/>
      <c r="D71" s="4"/>
      <c r="E71" s="4"/>
      <c r="F71" s="4"/>
      <c r="G71" s="4"/>
      <c r="H71" s="4"/>
      <c r="I71" s="4"/>
      <c r="J71" s="4"/>
      <c r="K71" s="4"/>
      <c r="L71" s="4"/>
      <c r="M71" s="4"/>
      <c r="N71" s="4"/>
      <c r="O71" s="4"/>
      <c r="P71" s="4"/>
    </row>
  </sheetData>
  <sheetProtection/>
  <mergeCells count="135">
    <mergeCell ref="A49:A50"/>
    <mergeCell ref="A51:A52"/>
    <mergeCell ref="A53:A54"/>
    <mergeCell ref="A55:A56"/>
    <mergeCell ref="A57:A58"/>
    <mergeCell ref="A32:A33"/>
    <mergeCell ref="A39:A40"/>
    <mergeCell ref="A41:A42"/>
    <mergeCell ref="A43:A44"/>
    <mergeCell ref="A45:A46"/>
    <mergeCell ref="A47:A48"/>
    <mergeCell ref="A20:A21"/>
    <mergeCell ref="A22:A23"/>
    <mergeCell ref="A24:A25"/>
    <mergeCell ref="A26:A27"/>
    <mergeCell ref="A28:A29"/>
    <mergeCell ref="A30:A31"/>
    <mergeCell ref="A6:A7"/>
    <mergeCell ref="A10:A11"/>
    <mergeCell ref="A12:A13"/>
    <mergeCell ref="A14:A15"/>
    <mergeCell ref="A16:A17"/>
    <mergeCell ref="A18:A19"/>
    <mergeCell ref="B35:B36"/>
    <mergeCell ref="D35:E36"/>
    <mergeCell ref="G35:G36"/>
    <mergeCell ref="D2:E3"/>
    <mergeCell ref="G2:G3"/>
    <mergeCell ref="B2:B3"/>
    <mergeCell ref="A34:P34"/>
    <mergeCell ref="I35:K35"/>
    <mergeCell ref="N35:P35"/>
    <mergeCell ref="H26:H27"/>
    <mergeCell ref="P41:P42"/>
    <mergeCell ref="I39:I40"/>
    <mergeCell ref="P39:P40"/>
    <mergeCell ref="O39:O40"/>
    <mergeCell ref="C38:G38"/>
    <mergeCell ref="H38:I38"/>
    <mergeCell ref="J38:N38"/>
    <mergeCell ref="O38:P38"/>
    <mergeCell ref="H39:H40"/>
    <mergeCell ref="H41:H42"/>
    <mergeCell ref="I41:I42"/>
    <mergeCell ref="O41:O42"/>
    <mergeCell ref="H43:H44"/>
    <mergeCell ref="I47:I48"/>
    <mergeCell ref="O47:O48"/>
    <mergeCell ref="P47:P48"/>
    <mergeCell ref="H45:H46"/>
    <mergeCell ref="I45:I46"/>
    <mergeCell ref="P45:P46"/>
    <mergeCell ref="O45:O46"/>
    <mergeCell ref="I43:I44"/>
    <mergeCell ref="H47:H48"/>
    <mergeCell ref="O43:O44"/>
    <mergeCell ref="P43:P44"/>
    <mergeCell ref="H51:H52"/>
    <mergeCell ref="I51:I52"/>
    <mergeCell ref="O51:O52"/>
    <mergeCell ref="P51:P52"/>
    <mergeCell ref="H49:H50"/>
    <mergeCell ref="I49:I50"/>
    <mergeCell ref="O49:O50"/>
    <mergeCell ref="P49:P50"/>
    <mergeCell ref="P53:P54"/>
    <mergeCell ref="O53:O54"/>
    <mergeCell ref="I53:I54"/>
    <mergeCell ref="H53:H54"/>
    <mergeCell ref="P57:P58"/>
    <mergeCell ref="O57:O58"/>
    <mergeCell ref="I57:I58"/>
    <mergeCell ref="H57:H58"/>
    <mergeCell ref="I55:I56"/>
    <mergeCell ref="H55:H56"/>
    <mergeCell ref="P55:P56"/>
    <mergeCell ref="O55:O56"/>
    <mergeCell ref="O5:P5"/>
    <mergeCell ref="C5:G5"/>
    <mergeCell ref="H5:I5"/>
    <mergeCell ref="J5:N5"/>
    <mergeCell ref="H14:H15"/>
    <mergeCell ref="H22:H23"/>
    <mergeCell ref="H6:H7"/>
    <mergeCell ref="P14:P15"/>
    <mergeCell ref="H12:H13"/>
    <mergeCell ref="I10:I11"/>
    <mergeCell ref="I1:K1"/>
    <mergeCell ref="N1:P1"/>
    <mergeCell ref="O6:O7"/>
    <mergeCell ref="P6:P7"/>
    <mergeCell ref="I6:I7"/>
    <mergeCell ref="O22:O23"/>
    <mergeCell ref="P22:P23"/>
    <mergeCell ref="O20:O21"/>
    <mergeCell ref="O10:O11"/>
    <mergeCell ref="O12:O13"/>
    <mergeCell ref="H10:H11"/>
    <mergeCell ref="I14:I15"/>
    <mergeCell ref="I16:I17"/>
    <mergeCell ref="P10:P11"/>
    <mergeCell ref="H30:H31"/>
    <mergeCell ref="I30:I31"/>
    <mergeCell ref="I28:I29"/>
    <mergeCell ref="H28:H29"/>
    <mergeCell ref="I20:I21"/>
    <mergeCell ref="P12:P13"/>
    <mergeCell ref="I12:I13"/>
    <mergeCell ref="O14:O15"/>
    <mergeCell ref="O30:O31"/>
    <mergeCell ref="P30:P31"/>
    <mergeCell ref="O18:O19"/>
    <mergeCell ref="P24:P25"/>
    <mergeCell ref="P28:P29"/>
    <mergeCell ref="P26:P27"/>
    <mergeCell ref="I26:I27"/>
    <mergeCell ref="H16:H17"/>
    <mergeCell ref="H18:H19"/>
    <mergeCell ref="I22:I23"/>
    <mergeCell ref="P18:P19"/>
    <mergeCell ref="H24:H25"/>
    <mergeCell ref="I18:I19"/>
    <mergeCell ref="I24:I25"/>
    <mergeCell ref="H20:H21"/>
    <mergeCell ref="O16:O17"/>
    <mergeCell ref="B8:P9"/>
    <mergeCell ref="H32:H33"/>
    <mergeCell ref="I32:I33"/>
    <mergeCell ref="J32:N33"/>
    <mergeCell ref="O32:P33"/>
    <mergeCell ref="P16:P17"/>
    <mergeCell ref="O28:O29"/>
    <mergeCell ref="O24:O25"/>
    <mergeCell ref="P20:P21"/>
    <mergeCell ref="O26:O27"/>
  </mergeCells>
  <printOptions/>
  <pageMargins left="0.93" right="0.2362204724409449" top="0.31496062992125984" bottom="0.1968503937007874" header="0.2362204724409449" footer="0.2362204724409449"/>
  <pageSetup fitToHeight="0"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rgb="FFFFFF00"/>
  </sheetPr>
  <dimension ref="A1:AQ44"/>
  <sheetViews>
    <sheetView view="pageBreakPreview" zoomScale="85" zoomScaleNormal="75" zoomScaleSheetLayoutView="85" zoomScalePageLayoutView="0" workbookViewId="0" topLeftCell="A16">
      <selection activeCell="B12" sqref="B12"/>
    </sheetView>
  </sheetViews>
  <sheetFormatPr defaultColWidth="9.00390625" defaultRowHeight="13.5"/>
  <cols>
    <col min="1" max="1" width="10.00390625" style="10" customWidth="1"/>
    <col min="2" max="18" width="3.625" style="10" customWidth="1"/>
    <col min="19" max="21" width="4.125" style="10" customWidth="1"/>
    <col min="22" max="22" width="4.125" style="11" customWidth="1"/>
    <col min="23" max="24" width="4.125" style="10" customWidth="1"/>
    <col min="25" max="26" width="4.125" style="11" customWidth="1"/>
    <col min="27" max="51" width="3.75390625" style="11" customWidth="1"/>
    <col min="52" max="16384" width="9.00390625" style="11" customWidth="1"/>
  </cols>
  <sheetData>
    <row r="1" spans="1:42" ht="30" customHeight="1" thickBot="1">
      <c r="A1" s="300" t="s">
        <v>0</v>
      </c>
      <c r="B1" s="602" t="str">
        <f>A2</f>
        <v>長尾</v>
      </c>
      <c r="C1" s="602"/>
      <c r="D1" s="602"/>
      <c r="E1" s="604" t="str">
        <f>A3</f>
        <v>寝屋川</v>
      </c>
      <c r="F1" s="602"/>
      <c r="G1" s="603"/>
      <c r="H1" s="605" t="str">
        <f>A4</f>
        <v>皐が丘</v>
      </c>
      <c r="I1" s="606"/>
      <c r="J1" s="606"/>
      <c r="K1" s="605" t="str">
        <f>A5</f>
        <v>緑風冠</v>
      </c>
      <c r="L1" s="606"/>
      <c r="M1" s="606"/>
      <c r="N1" s="605" t="str">
        <f>A6</f>
        <v>大手前</v>
      </c>
      <c r="O1" s="606"/>
      <c r="P1" s="610"/>
      <c r="Q1" s="295" t="s">
        <v>28</v>
      </c>
      <c r="R1" s="294" t="s">
        <v>29</v>
      </c>
      <c r="S1" s="305" t="s">
        <v>394</v>
      </c>
      <c r="T1" s="298" t="s">
        <v>395</v>
      </c>
      <c r="U1" s="301" t="s">
        <v>393</v>
      </c>
      <c r="V1" s="296" t="s">
        <v>30</v>
      </c>
      <c r="W1" s="302"/>
      <c r="X1" s="302"/>
      <c r="Y1" s="302"/>
      <c r="Z1" s="11">
        <v>1</v>
      </c>
      <c r="AA1" s="11">
        <v>2</v>
      </c>
      <c r="AB1" s="11">
        <v>3</v>
      </c>
      <c r="AC1" s="11">
        <v>4</v>
      </c>
      <c r="AD1" s="11">
        <v>5</v>
      </c>
      <c r="AF1" s="11">
        <v>1</v>
      </c>
      <c r="AG1" s="11">
        <v>2</v>
      </c>
      <c r="AH1" s="11">
        <v>3</v>
      </c>
      <c r="AI1" s="11">
        <v>4</v>
      </c>
      <c r="AJ1" s="11">
        <v>5</v>
      </c>
      <c r="AL1" s="11">
        <v>1</v>
      </c>
      <c r="AM1" s="11">
        <v>2</v>
      </c>
      <c r="AN1" s="11">
        <v>3</v>
      </c>
      <c r="AO1" s="11">
        <v>4</v>
      </c>
      <c r="AP1" s="11">
        <v>5</v>
      </c>
    </row>
    <row r="2" spans="1:42" ht="30" customHeight="1" thickTop="1">
      <c r="A2" s="299" t="str">
        <f>'参照'!B3</f>
        <v>長尾</v>
      </c>
      <c r="B2" s="598"/>
      <c r="C2" s="599"/>
      <c r="D2" s="600"/>
      <c r="E2" s="339">
        <f>D3</f>
        <v>45</v>
      </c>
      <c r="F2" s="340" t="str">
        <f>IF(C3="○","×",IF(C3="×","○",IF(C3="△","△")))</f>
        <v>○</v>
      </c>
      <c r="G2" s="341">
        <f>B3</f>
        <v>31</v>
      </c>
      <c r="H2" s="342">
        <f>D4</f>
        <v>89</v>
      </c>
      <c r="I2" s="343" t="str">
        <f>IF(C4="○","×",IF(C4="×","○",IF(C4="△","△")))</f>
        <v>○</v>
      </c>
      <c r="J2" s="344">
        <f>B4</f>
        <v>21</v>
      </c>
      <c r="K2" s="342">
        <f>D5</f>
        <v>50</v>
      </c>
      <c r="L2" s="343" t="str">
        <f>IF(C5="○","×",IF(C5="×","○",IF(C5="△","△")))</f>
        <v>○</v>
      </c>
      <c r="M2" s="344">
        <f>B5</f>
        <v>19</v>
      </c>
      <c r="N2" s="342">
        <f>D6</f>
        <v>47</v>
      </c>
      <c r="O2" s="343" t="str">
        <f>IF(C6="○","×",IF(C6="×","○",IF(C6="△","△")))</f>
        <v>○</v>
      </c>
      <c r="P2" s="345">
        <f>B6</f>
        <v>15</v>
      </c>
      <c r="Q2" s="459">
        <f>SUM(Z2:AD2)</f>
        <v>4</v>
      </c>
      <c r="R2" s="464">
        <f>SUM(AF2:AJ2)</f>
        <v>0</v>
      </c>
      <c r="S2" s="435">
        <f>E2+H2+K2+N2</f>
        <v>231</v>
      </c>
      <c r="T2" s="437">
        <f>G2+J2+M2+P2</f>
        <v>86</v>
      </c>
      <c r="U2" s="436">
        <f>S2-T2</f>
        <v>145</v>
      </c>
      <c r="V2" s="455">
        <f>RANK(Q2,$Q$2:$Q$6,0)</f>
        <v>1</v>
      </c>
      <c r="W2" s="303"/>
      <c r="X2" s="303"/>
      <c r="Y2" s="303"/>
      <c r="Z2" s="11">
        <f>IF(C2="○",1,"")</f>
      </c>
      <c r="AA2" s="11">
        <f>IF(F2="○",1,"")</f>
        <v>1</v>
      </c>
      <c r="AB2" s="11">
        <f>IF(I2="○",1,"")</f>
        <v>1</v>
      </c>
      <c r="AC2" s="11">
        <f>IF(L2="○",1,"")</f>
        <v>1</v>
      </c>
      <c r="AD2" s="11">
        <f>IF(O2="○",1,"")</f>
        <v>1</v>
      </c>
      <c r="AF2" s="11">
        <f>IF(C2="×",1,"")</f>
      </c>
      <c r="AG2" s="11">
        <f>IF(F2="×",1,"")</f>
      </c>
      <c r="AH2" s="11">
        <f>IF(I2="×",1,"")</f>
      </c>
      <c r="AI2" s="11">
        <f>IF(L2="×",1,"")</f>
      </c>
      <c r="AJ2" s="11">
        <f>IF(O2="×",1,"")</f>
      </c>
      <c r="AL2" s="11">
        <f>IF(C2="△",1,"")</f>
      </c>
      <c r="AM2" s="11">
        <f>IF(F2="△",1,"")</f>
      </c>
      <c r="AN2" s="11">
        <f>IF(I2="△",1,"")</f>
      </c>
      <c r="AO2" s="11">
        <f>IF(L2="△",1,"")</f>
      </c>
      <c r="AP2" s="11">
        <f>IF(O2="△",1,"")</f>
      </c>
    </row>
    <row r="3" spans="1:42" ht="30" customHeight="1">
      <c r="A3" s="211" t="str">
        <f>'参照'!B4</f>
        <v>寝屋川</v>
      </c>
      <c r="B3" s="346">
        <v>31</v>
      </c>
      <c r="C3" s="347" t="str">
        <f>IF(B3&gt;D3,"○",IF(B3&lt;D3,"×",IF(B3=D3,"△")))</f>
        <v>×</v>
      </c>
      <c r="D3" s="348">
        <v>45</v>
      </c>
      <c r="E3" s="607"/>
      <c r="F3" s="608"/>
      <c r="G3" s="609"/>
      <c r="H3" s="349">
        <f>G4</f>
        <v>38</v>
      </c>
      <c r="I3" s="347" t="str">
        <f>IF(F4="○","×",IF(F4="×","○",IF(F4="△","△")))</f>
        <v>○</v>
      </c>
      <c r="J3" s="348">
        <f>E4</f>
        <v>17</v>
      </c>
      <c r="K3" s="349">
        <f>G5</f>
        <v>32</v>
      </c>
      <c r="L3" s="347" t="str">
        <f>IF(F5="○","×",IF(F5="×","○",IF(F5="△","△")))</f>
        <v>○</v>
      </c>
      <c r="M3" s="348">
        <f>E5</f>
        <v>23</v>
      </c>
      <c r="N3" s="349">
        <f>G6</f>
        <v>45</v>
      </c>
      <c r="O3" s="347" t="str">
        <f>IF(F6="○","×",IF(F6="×","○",IF(F6="△","△")))</f>
        <v>○</v>
      </c>
      <c r="P3" s="350">
        <f>E6</f>
        <v>8</v>
      </c>
      <c r="Q3" s="460">
        <f>SUM(Z3:AD3)</f>
        <v>3</v>
      </c>
      <c r="R3" s="434">
        <f>SUM(AF3:AJ3)</f>
        <v>1</v>
      </c>
      <c r="S3" s="438">
        <f>B3+H3+K3+N3</f>
        <v>146</v>
      </c>
      <c r="T3" s="439">
        <f>D3+J3+M3+P3</f>
        <v>93</v>
      </c>
      <c r="U3" s="440">
        <f>S3-T3</f>
        <v>53</v>
      </c>
      <c r="V3" s="456">
        <f>RANK(Q3,$Q$2:$Q$6,0)</f>
        <v>2</v>
      </c>
      <c r="W3" s="303"/>
      <c r="X3" s="303"/>
      <c r="Y3" s="303"/>
      <c r="Z3" s="11">
        <f>IF(C3="○",1,"")</f>
      </c>
      <c r="AA3" s="11">
        <f>IF(F3="○",1,"")</f>
      </c>
      <c r="AB3" s="11">
        <f>IF(I3="○",1,"")</f>
        <v>1</v>
      </c>
      <c r="AC3" s="11">
        <f>IF(L3="○",1,"")</f>
        <v>1</v>
      </c>
      <c r="AD3" s="11">
        <f>IF(O3="○",1,"")</f>
        <v>1</v>
      </c>
      <c r="AF3" s="11">
        <f>IF(C3="×",1,"")</f>
        <v>1</v>
      </c>
      <c r="AG3" s="11">
        <f>IF(F3="×",1,"")</f>
      </c>
      <c r="AH3" s="11">
        <f>IF(I3="×",1,"")</f>
      </c>
      <c r="AI3" s="11">
        <f>IF(L3="×",1,"")</f>
      </c>
      <c r="AJ3" s="11">
        <f>IF(O3="×",1,"")</f>
      </c>
      <c r="AL3" s="11">
        <f>IF(C3="△",1,"")</f>
      </c>
      <c r="AM3" s="11">
        <f>IF(F3="△",1,"")</f>
      </c>
      <c r="AN3" s="11">
        <f>IF(I3="△",1,"")</f>
      </c>
      <c r="AO3" s="11">
        <f>IF(L3="△",1,"")</f>
      </c>
      <c r="AP3" s="11">
        <f>IF(O3="△",1,"")</f>
      </c>
    </row>
    <row r="4" spans="1:42" ht="30" customHeight="1">
      <c r="A4" s="211" t="str">
        <f>'参照'!B5</f>
        <v>皐が丘</v>
      </c>
      <c r="B4" s="346">
        <v>21</v>
      </c>
      <c r="C4" s="347" t="str">
        <f>IF(B4&gt;D4,"○",IF(B4&lt;D4,"×",IF(B4=D4,"△")))</f>
        <v>×</v>
      </c>
      <c r="D4" s="348">
        <v>89</v>
      </c>
      <c r="E4" s="349">
        <v>17</v>
      </c>
      <c r="F4" s="347" t="str">
        <f>IF(E4&gt;G4,"○",IF(E4&lt;G4,"×",IF(E4=G4,"△")))</f>
        <v>×</v>
      </c>
      <c r="G4" s="348">
        <v>38</v>
      </c>
      <c r="H4" s="607"/>
      <c r="I4" s="608"/>
      <c r="J4" s="609"/>
      <c r="K4" s="84">
        <f>J5</f>
        <v>26</v>
      </c>
      <c r="L4" s="347" t="str">
        <f>IF(I5="○","×",IF(I5="×","○",IF(I5="△","△")))</f>
        <v>×</v>
      </c>
      <c r="M4" s="348">
        <f>H5</f>
        <v>40</v>
      </c>
      <c r="N4" s="349">
        <f>J6</f>
        <v>16</v>
      </c>
      <c r="O4" s="347" t="str">
        <f>IF(I6="○","×",IF(I6="×","○",IF(I6="△","△")))</f>
        <v>×</v>
      </c>
      <c r="P4" s="350">
        <f>H6</f>
        <v>25</v>
      </c>
      <c r="Q4" s="460">
        <f>SUM(Z4:AD4)</f>
        <v>0</v>
      </c>
      <c r="R4" s="434">
        <f>SUM(AF4:AJ4)</f>
        <v>4</v>
      </c>
      <c r="S4" s="438">
        <f>E4+B4+K4+N4</f>
        <v>80</v>
      </c>
      <c r="T4" s="439">
        <f>G4+D4+M4+P4</f>
        <v>192</v>
      </c>
      <c r="U4" s="440">
        <f>S4-T4</f>
        <v>-112</v>
      </c>
      <c r="V4" s="456">
        <f>RANK(Q4,$Q$2:$Q$6,0)</f>
        <v>5</v>
      </c>
      <c r="W4" s="303"/>
      <c r="X4" s="303"/>
      <c r="Y4" s="303"/>
      <c r="Z4" s="11">
        <f>IF(C4="○",1,"")</f>
      </c>
      <c r="AA4" s="11">
        <f>IF(F4="○",1,"")</f>
      </c>
      <c r="AB4" s="11">
        <f>IF(I4="○",1,"")</f>
      </c>
      <c r="AC4" s="11">
        <f>IF(L4="○",1,"")</f>
      </c>
      <c r="AD4" s="11">
        <f>IF(O4="○",1,"")</f>
      </c>
      <c r="AF4" s="11">
        <f>IF(C4="×",1,"")</f>
        <v>1</v>
      </c>
      <c r="AG4" s="11">
        <f>IF(F4="×",1,"")</f>
        <v>1</v>
      </c>
      <c r="AH4" s="11">
        <f>IF(I4="×",1,"")</f>
      </c>
      <c r="AI4" s="11">
        <f>IF(L4="×",1,"")</f>
        <v>1</v>
      </c>
      <c r="AJ4" s="11">
        <f>IF(O4="×",1,"")</f>
        <v>1</v>
      </c>
      <c r="AL4" s="11">
        <f>IF(C4="△",1,"")</f>
      </c>
      <c r="AM4" s="11">
        <f>IF(F4="△",1,"")</f>
      </c>
      <c r="AN4" s="11">
        <f>IF(I4="△",1,"")</f>
      </c>
      <c r="AO4" s="11">
        <f>IF(L4="△",1,"")</f>
      </c>
      <c r="AP4" s="11">
        <f>IF(O4="△",1,"")</f>
      </c>
    </row>
    <row r="5" spans="1:42" ht="30" customHeight="1">
      <c r="A5" s="211" t="str">
        <f>'参照'!B6</f>
        <v>緑風冠</v>
      </c>
      <c r="B5" s="346">
        <v>19</v>
      </c>
      <c r="C5" s="347" t="str">
        <f>IF(B5&gt;D5,"○",IF(B5&lt;D5,"×",IF(B5=D5,"△")))</f>
        <v>×</v>
      </c>
      <c r="D5" s="348">
        <v>50</v>
      </c>
      <c r="E5" s="349">
        <v>23</v>
      </c>
      <c r="F5" s="347" t="str">
        <f>IF(E5&gt;G5,"○",IF(E5&lt;G5,"×",IF(E5=G5,"△")))</f>
        <v>×</v>
      </c>
      <c r="G5" s="348">
        <v>32</v>
      </c>
      <c r="H5" s="349">
        <v>40</v>
      </c>
      <c r="I5" s="347" t="str">
        <f>IF(H5&gt;J5,"○",IF(H5&lt;J5,"×",IF(H5=J5,"△")))</f>
        <v>○</v>
      </c>
      <c r="J5" s="348">
        <v>26</v>
      </c>
      <c r="K5" s="607"/>
      <c r="L5" s="608"/>
      <c r="M5" s="609"/>
      <c r="N5" s="84">
        <f>M6</f>
        <v>35</v>
      </c>
      <c r="O5" s="347" t="str">
        <f>IF(L6="○","×",IF(L6="×","○",IF(L6="△","△")))</f>
        <v>×</v>
      </c>
      <c r="P5" s="350">
        <f>K6</f>
        <v>36</v>
      </c>
      <c r="Q5" s="460">
        <f>SUM(Z5:AD5)</f>
        <v>1</v>
      </c>
      <c r="R5" s="434">
        <f>SUM(AF5:AJ5)</f>
        <v>3</v>
      </c>
      <c r="S5" s="438">
        <f>E5+H5+B5+N5</f>
        <v>117</v>
      </c>
      <c r="T5" s="439">
        <f>G5+J5+D5+P5</f>
        <v>144</v>
      </c>
      <c r="U5" s="440">
        <f>S5-T5</f>
        <v>-27</v>
      </c>
      <c r="V5" s="456">
        <f>RANK(Q5,$Q$2:$Q$6,0)</f>
        <v>4</v>
      </c>
      <c r="W5" s="303"/>
      <c r="X5" s="303"/>
      <c r="Y5" s="303"/>
      <c r="Z5" s="11">
        <f>IF(C5="○",1,"")</f>
      </c>
      <c r="AA5" s="11">
        <f>IF(F5="○",1,"")</f>
      </c>
      <c r="AB5" s="11">
        <f>IF(I5="○",1,"")</f>
        <v>1</v>
      </c>
      <c r="AC5" s="11">
        <f>IF(L5="○",1,"")</f>
      </c>
      <c r="AD5" s="11">
        <f>IF(O5="○",1,"")</f>
      </c>
      <c r="AF5" s="11">
        <f>IF(C5="×",1,"")</f>
        <v>1</v>
      </c>
      <c r="AG5" s="11">
        <f>IF(F5="×",1,"")</f>
        <v>1</v>
      </c>
      <c r="AH5" s="11">
        <f>IF(I5="×",1,"")</f>
      </c>
      <c r="AI5" s="11">
        <f>IF(L5="×",1,"")</f>
      </c>
      <c r="AJ5" s="11">
        <f>IF(O5="×",1,"")</f>
        <v>1</v>
      </c>
      <c r="AL5" s="11">
        <f>IF(C5="△",1,"")</f>
      </c>
      <c r="AM5" s="11">
        <f>IF(F5="△",1,"")</f>
      </c>
      <c r="AN5" s="11">
        <f>IF(I5="△",1,"")</f>
      </c>
      <c r="AO5" s="11">
        <f>IF(L5="△",1,"")</f>
      </c>
      <c r="AP5" s="11">
        <f>IF(O5="△",1,"")</f>
      </c>
    </row>
    <row r="6" spans="1:42" ht="30" customHeight="1" thickBot="1">
      <c r="A6" s="212" t="str">
        <f>'参照'!B7</f>
        <v>大手前</v>
      </c>
      <c r="B6" s="351">
        <v>15</v>
      </c>
      <c r="C6" s="352" t="str">
        <f>IF(B6&gt;D6,"○",IF(B6&lt;D6,"×",IF(B6=D6,"△")))</f>
        <v>×</v>
      </c>
      <c r="D6" s="353">
        <v>47</v>
      </c>
      <c r="E6" s="354">
        <v>8</v>
      </c>
      <c r="F6" s="352" t="str">
        <f>IF(E6&gt;G6,"○",IF(E6&lt;G6,"×",IF(E6=G6,"△")))</f>
        <v>×</v>
      </c>
      <c r="G6" s="353">
        <v>45</v>
      </c>
      <c r="H6" s="354">
        <v>25</v>
      </c>
      <c r="I6" s="352" t="str">
        <f>IF(H6&gt;J6,"○",IF(H6&lt;J6,"×",IF(H6=J6,"△")))</f>
        <v>○</v>
      </c>
      <c r="J6" s="353">
        <v>16</v>
      </c>
      <c r="K6" s="352">
        <v>36</v>
      </c>
      <c r="L6" s="352" t="str">
        <f>IF(K6&gt;M6,"○",IF(K6&lt;M6,"×",IF(K6=M6,"△")))</f>
        <v>○</v>
      </c>
      <c r="M6" s="353">
        <v>35</v>
      </c>
      <c r="N6" s="595"/>
      <c r="O6" s="596"/>
      <c r="P6" s="597"/>
      <c r="Q6" s="462">
        <f>SUM(Z6:AD6)</f>
        <v>2</v>
      </c>
      <c r="R6" s="465">
        <f>SUM(AF6:AJ6)</f>
        <v>2</v>
      </c>
      <c r="S6" s="441">
        <f>E6+H6+K6+B6</f>
        <v>84</v>
      </c>
      <c r="T6" s="442">
        <f>G6+J6+M6+D6</f>
        <v>143</v>
      </c>
      <c r="U6" s="443">
        <f>S6-T6</f>
        <v>-59</v>
      </c>
      <c r="V6" s="457">
        <f>RANK(Q6,$Q$2:$Q$6,0)</f>
        <v>3</v>
      </c>
      <c r="W6" s="303"/>
      <c r="X6" s="303"/>
      <c r="Y6" s="303"/>
      <c r="Z6" s="11">
        <f>IF(C6="○",1,"")</f>
      </c>
      <c r="AA6" s="11">
        <f>IF(F6="○",1,"")</f>
      </c>
      <c r="AB6" s="11">
        <f>IF(I6="○",1,"")</f>
        <v>1</v>
      </c>
      <c r="AC6" s="11">
        <f>IF(L6="○",1,"")</f>
        <v>1</v>
      </c>
      <c r="AD6" s="11">
        <f>IF(O6="○",1,"")</f>
      </c>
      <c r="AF6" s="11">
        <f>IF(C6="×",1,"")</f>
        <v>1</v>
      </c>
      <c r="AG6" s="11">
        <f>IF(F6="×",1,"")</f>
        <v>1</v>
      </c>
      <c r="AH6" s="11">
        <f>IF(I6="×",1,"")</f>
      </c>
      <c r="AI6" s="11">
        <f>IF(L6="×",1,"")</f>
      </c>
      <c r="AJ6" s="11">
        <f>IF(O6="×",1,"")</f>
      </c>
      <c r="AL6" s="11">
        <f>IF(C6="△",1,"")</f>
      </c>
      <c r="AM6" s="11">
        <f>IF(F6="△",1,"")</f>
      </c>
      <c r="AN6" s="11">
        <f>IF(I6="△",1,"")</f>
      </c>
      <c r="AO6" s="11">
        <f>IF(L6="△",1,"")</f>
      </c>
      <c r="AP6" s="11">
        <f>IF(O6="△",1,"")</f>
      </c>
    </row>
    <row r="7" spans="1:27" ht="13.5" customHeight="1">
      <c r="A7" s="19"/>
      <c r="B7" s="19"/>
      <c r="C7" s="19"/>
      <c r="D7" s="19"/>
      <c r="E7" s="19"/>
      <c r="F7" s="19"/>
      <c r="G7" s="19"/>
      <c r="H7" s="19"/>
      <c r="I7" s="19"/>
      <c r="J7" s="19"/>
      <c r="K7" s="19"/>
      <c r="L7" s="19"/>
      <c r="M7" s="19"/>
      <c r="N7" s="19"/>
      <c r="O7" s="19"/>
      <c r="P7" s="19"/>
      <c r="Q7" s="620"/>
      <c r="R7" s="620"/>
      <c r="S7" s="620"/>
      <c r="T7" s="620"/>
      <c r="U7" s="620"/>
      <c r="V7" s="620"/>
      <c r="W7" s="270"/>
      <c r="X7" s="270"/>
      <c r="Y7" s="270"/>
      <c r="Z7" s="10"/>
      <c r="AA7" s="10"/>
    </row>
    <row r="8" spans="22:25" ht="14.25" thickBot="1">
      <c r="V8" s="10"/>
      <c r="W8" s="19"/>
      <c r="X8" s="19"/>
      <c r="Y8" s="19"/>
    </row>
    <row r="9" spans="1:42" ht="30" customHeight="1" thickBot="1">
      <c r="A9" s="300" t="s">
        <v>396</v>
      </c>
      <c r="B9" s="602" t="str">
        <f>A10</f>
        <v>香里丘</v>
      </c>
      <c r="C9" s="602"/>
      <c r="D9" s="602"/>
      <c r="E9" s="604" t="str">
        <f>A11</f>
        <v>港</v>
      </c>
      <c r="F9" s="602"/>
      <c r="G9" s="603"/>
      <c r="H9" s="605" t="str">
        <f>A12</f>
        <v>枚方</v>
      </c>
      <c r="I9" s="606"/>
      <c r="J9" s="606"/>
      <c r="K9" s="605" t="str">
        <f>A13</f>
        <v>交野</v>
      </c>
      <c r="L9" s="606"/>
      <c r="M9" s="606"/>
      <c r="N9" s="605" t="str">
        <f>A14</f>
        <v>守口東</v>
      </c>
      <c r="O9" s="606"/>
      <c r="P9" s="610"/>
      <c r="Q9" s="295" t="s">
        <v>28</v>
      </c>
      <c r="R9" s="294" t="s">
        <v>29</v>
      </c>
      <c r="S9" s="305" t="s">
        <v>394</v>
      </c>
      <c r="T9" s="298" t="s">
        <v>395</v>
      </c>
      <c r="U9" s="301" t="s">
        <v>393</v>
      </c>
      <c r="V9" s="296" t="s">
        <v>30</v>
      </c>
      <c r="W9" s="302"/>
      <c r="X9" s="302"/>
      <c r="Y9" s="302"/>
      <c r="Z9" s="11">
        <v>1</v>
      </c>
      <c r="AA9" s="11">
        <v>2</v>
      </c>
      <c r="AB9" s="11">
        <v>3</v>
      </c>
      <c r="AC9" s="11">
        <v>4</v>
      </c>
      <c r="AD9" s="11">
        <v>5</v>
      </c>
      <c r="AF9" s="11">
        <v>1</v>
      </c>
      <c r="AG9" s="11">
        <v>2</v>
      </c>
      <c r="AH9" s="11">
        <v>3</v>
      </c>
      <c r="AI9" s="11">
        <v>4</v>
      </c>
      <c r="AJ9" s="11">
        <v>5</v>
      </c>
      <c r="AL9" s="11">
        <v>1</v>
      </c>
      <c r="AM9" s="11">
        <v>2</v>
      </c>
      <c r="AN9" s="11">
        <v>3</v>
      </c>
      <c r="AO9" s="11">
        <v>4</v>
      </c>
      <c r="AP9" s="11">
        <v>5</v>
      </c>
    </row>
    <row r="10" spans="1:42" ht="30" customHeight="1" thickTop="1">
      <c r="A10" s="299" t="str">
        <f>'参照'!B8</f>
        <v>香里丘</v>
      </c>
      <c r="B10" s="598"/>
      <c r="C10" s="599"/>
      <c r="D10" s="600"/>
      <c r="E10" s="339">
        <f>D11</f>
        <v>46</v>
      </c>
      <c r="F10" s="340" t="str">
        <f>IF(C11="○","×",IF(C11="×","○",IF(C11="△","△")))</f>
        <v>○</v>
      </c>
      <c r="G10" s="341">
        <f>B11</f>
        <v>20</v>
      </c>
      <c r="H10" s="342">
        <f>D12</f>
        <v>52</v>
      </c>
      <c r="I10" s="343" t="str">
        <f>IF(C12="○","×",IF(C12="×","○",IF(C12="△","△")))</f>
        <v>○</v>
      </c>
      <c r="J10" s="344">
        <f>B12</f>
        <v>20</v>
      </c>
      <c r="K10" s="342">
        <f>D13</f>
        <v>45</v>
      </c>
      <c r="L10" s="343" t="str">
        <f>IF(C13="○","×",IF(C13="×","○",IF(C13="△","△")))</f>
        <v>○</v>
      </c>
      <c r="M10" s="344">
        <f>B13</f>
        <v>15</v>
      </c>
      <c r="N10" s="342">
        <f>D14</f>
        <v>51</v>
      </c>
      <c r="O10" s="343" t="str">
        <f>IF(C14="○","×",IF(C14="×","○",IF(C14="△","△")))</f>
        <v>○</v>
      </c>
      <c r="P10" s="345">
        <f>B14</f>
        <v>24</v>
      </c>
      <c r="Q10" s="459">
        <f>SUM(Z10:AD10)</f>
        <v>4</v>
      </c>
      <c r="R10" s="464">
        <f>SUM(AF10:AJ10)</f>
        <v>0</v>
      </c>
      <c r="S10" s="435">
        <f>E10+H10+K10+N10</f>
        <v>194</v>
      </c>
      <c r="T10" s="437">
        <f>G10+J10+M10+P10</f>
        <v>79</v>
      </c>
      <c r="U10" s="436">
        <f>S10-T10</f>
        <v>115</v>
      </c>
      <c r="V10" s="455">
        <f>RANK(Q10,$Q$10:$Q$14,0)</f>
        <v>1</v>
      </c>
      <c r="W10" s="303"/>
      <c r="X10" s="303"/>
      <c r="Y10" s="303"/>
      <c r="Z10" s="11">
        <f>IF(C10="○",1,"")</f>
      </c>
      <c r="AA10" s="11">
        <f>IF(F10="○",1,"")</f>
        <v>1</v>
      </c>
      <c r="AB10" s="11">
        <f>IF(I10="○",1,"")</f>
        <v>1</v>
      </c>
      <c r="AC10" s="11">
        <f>IF(L10="○",1,"")</f>
        <v>1</v>
      </c>
      <c r="AD10" s="11">
        <f>IF(O10="○",1,"")</f>
        <v>1</v>
      </c>
      <c r="AF10" s="11">
        <f>IF(C10="×",1,"")</f>
      </c>
      <c r="AG10" s="11">
        <f>IF(F10="×",1,"")</f>
      </c>
      <c r="AH10" s="11">
        <f>IF(I10="×",1,"")</f>
      </c>
      <c r="AI10" s="11">
        <f>IF(L10="×",1,"")</f>
      </c>
      <c r="AJ10" s="11">
        <f>IF(O10="×",1,"")</f>
      </c>
      <c r="AL10" s="11">
        <f>IF(C10="△",1,"")</f>
      </c>
      <c r="AM10" s="11">
        <f>IF(F10="△",1,"")</f>
      </c>
      <c r="AN10" s="11">
        <f>IF(I10="△",1,"")</f>
      </c>
      <c r="AO10" s="11">
        <f>IF(L10="△",1,"")</f>
      </c>
      <c r="AP10" s="11">
        <f>IF(O10="△",1,"")</f>
      </c>
    </row>
    <row r="11" spans="1:42" ht="30" customHeight="1">
      <c r="A11" s="211" t="str">
        <f>'参照'!B9</f>
        <v>港</v>
      </c>
      <c r="B11" s="346">
        <v>20</v>
      </c>
      <c r="C11" s="347" t="str">
        <f>IF(B11&gt;D11,"○",IF(B11&lt;D11,"×",IF(B11=D11,"△")))</f>
        <v>×</v>
      </c>
      <c r="D11" s="348">
        <v>46</v>
      </c>
      <c r="E11" s="607"/>
      <c r="F11" s="608"/>
      <c r="G11" s="609"/>
      <c r="H11" s="349">
        <f>G12</f>
        <v>21</v>
      </c>
      <c r="I11" s="347" t="str">
        <f>IF(F12="○","×",IF(F12="×","○",IF(F12="△","△")))</f>
        <v>×</v>
      </c>
      <c r="J11" s="348">
        <f>E12</f>
        <v>26</v>
      </c>
      <c r="K11" s="349">
        <f>G13</f>
        <v>9</v>
      </c>
      <c r="L11" s="347" t="str">
        <f>IF(F13="○","×",IF(F13="×","○",IF(F13="△","△")))</f>
        <v>×</v>
      </c>
      <c r="M11" s="348">
        <f>E13</f>
        <v>29</v>
      </c>
      <c r="N11" s="349">
        <f>G14</f>
        <v>26</v>
      </c>
      <c r="O11" s="347" t="str">
        <f>IF(F14="○","×",IF(F14="×","○",IF(F14="△","△")))</f>
        <v>○</v>
      </c>
      <c r="P11" s="350">
        <f>E14</f>
        <v>25</v>
      </c>
      <c r="Q11" s="460">
        <f>SUM(Z11:AD11)</f>
        <v>1</v>
      </c>
      <c r="R11" s="434">
        <f>SUM(AF11:AJ11)</f>
        <v>3</v>
      </c>
      <c r="S11" s="438">
        <f>B11+H11+K11+N11</f>
        <v>76</v>
      </c>
      <c r="T11" s="439">
        <f>D11+J11+M11+P11</f>
        <v>126</v>
      </c>
      <c r="U11" s="440">
        <f>S11-T11</f>
        <v>-50</v>
      </c>
      <c r="V11" s="456">
        <f>RANK(Q11,$Q$10:$Q$14,0)</f>
        <v>4</v>
      </c>
      <c r="W11" s="303"/>
      <c r="X11" s="303"/>
      <c r="Y11" s="303"/>
      <c r="Z11" s="11">
        <f>IF(C11="○",1,"")</f>
      </c>
      <c r="AA11" s="11">
        <f>IF(F11="○",1,"")</f>
      </c>
      <c r="AB11" s="11">
        <f>IF(I11="○",1,"")</f>
      </c>
      <c r="AC11" s="11">
        <f>IF(L11="○",1,"")</f>
      </c>
      <c r="AD11" s="11">
        <f>IF(O11="○",1,"")</f>
        <v>1</v>
      </c>
      <c r="AF11" s="11">
        <f>IF(C11="×",1,"")</f>
        <v>1</v>
      </c>
      <c r="AG11" s="11">
        <f>IF(F11="×",1,"")</f>
      </c>
      <c r="AH11" s="11">
        <f>IF(I11="×",1,"")</f>
        <v>1</v>
      </c>
      <c r="AI11" s="11">
        <f>IF(L11="×",1,"")</f>
        <v>1</v>
      </c>
      <c r="AJ11" s="11">
        <f>IF(O11="×",1,"")</f>
      </c>
      <c r="AL11" s="11">
        <f>IF(C11="△",1,"")</f>
      </c>
      <c r="AM11" s="11">
        <f>IF(F11="△",1,"")</f>
      </c>
      <c r="AN11" s="11">
        <f>IF(I11="△",1,"")</f>
      </c>
      <c r="AO11" s="11">
        <f>IF(L11="△",1,"")</f>
      </c>
      <c r="AP11" s="11">
        <f>IF(O11="△",1,"")</f>
      </c>
    </row>
    <row r="12" spans="1:42" ht="30" customHeight="1">
      <c r="A12" s="211" t="str">
        <f>'参照'!B10</f>
        <v>枚方</v>
      </c>
      <c r="B12" s="346">
        <v>20</v>
      </c>
      <c r="C12" s="347" t="str">
        <f>IF(B12&gt;D12,"○",IF(B12&lt;D12,"×",IF(B12=D12,"△")))</f>
        <v>×</v>
      </c>
      <c r="D12" s="348">
        <v>52</v>
      </c>
      <c r="E12" s="349">
        <v>26</v>
      </c>
      <c r="F12" s="347" t="str">
        <f>IF(E12&gt;G12,"○",IF(E12&lt;G12,"×",IF(E12=G12,"△")))</f>
        <v>○</v>
      </c>
      <c r="G12" s="348">
        <v>21</v>
      </c>
      <c r="H12" s="607"/>
      <c r="I12" s="608"/>
      <c r="J12" s="609"/>
      <c r="K12" s="84">
        <v>22</v>
      </c>
      <c r="L12" s="347" t="str">
        <f>IF(I13="○","×",IF(I13="×","○",IF(I13="△","△")))</f>
        <v>○</v>
      </c>
      <c r="M12" s="348">
        <v>19</v>
      </c>
      <c r="N12" s="349">
        <f>J14</f>
        <v>36</v>
      </c>
      <c r="O12" s="347" t="str">
        <f>IF(I14="○","×",IF(I14="×","○",IF(I14="△","△")))</f>
        <v>○</v>
      </c>
      <c r="P12" s="350">
        <f>H14</f>
        <v>14</v>
      </c>
      <c r="Q12" s="460">
        <f>SUM(Z12:AD12)</f>
        <v>3</v>
      </c>
      <c r="R12" s="434">
        <f>SUM(AF12:AJ12)</f>
        <v>1</v>
      </c>
      <c r="S12" s="438">
        <f>E12+B12+K12+N12</f>
        <v>104</v>
      </c>
      <c r="T12" s="439">
        <f>G12+D12+M12+P12</f>
        <v>106</v>
      </c>
      <c r="U12" s="440">
        <f>S12-T12</f>
        <v>-2</v>
      </c>
      <c r="V12" s="456">
        <f>RANK(Q12,$Q$10:$Q$14,0)</f>
        <v>2</v>
      </c>
      <c r="W12" s="303"/>
      <c r="X12" s="303"/>
      <c r="Y12" s="303"/>
      <c r="Z12" s="11">
        <f>IF(C12="○",1,"")</f>
      </c>
      <c r="AA12" s="11">
        <f>IF(F12="○",1,"")</f>
        <v>1</v>
      </c>
      <c r="AB12" s="11">
        <f>IF(I12="○",1,"")</f>
      </c>
      <c r="AC12" s="11">
        <f>IF(L12="○",1,"")</f>
        <v>1</v>
      </c>
      <c r="AD12" s="11">
        <f>IF(O12="○",1,"")</f>
        <v>1</v>
      </c>
      <c r="AF12" s="11">
        <f>IF(C12="×",1,"")</f>
        <v>1</v>
      </c>
      <c r="AG12" s="11">
        <f>IF(F12="×",1,"")</f>
      </c>
      <c r="AH12" s="11">
        <f>IF(I12="×",1,"")</f>
      </c>
      <c r="AI12" s="11">
        <f>IF(L12="×",1,"")</f>
      </c>
      <c r="AJ12" s="11">
        <f>IF(O12="×",1,"")</f>
      </c>
      <c r="AL12" s="11">
        <f>IF(C12="△",1,"")</f>
      </c>
      <c r="AM12" s="11">
        <f>IF(F12="△",1,"")</f>
      </c>
      <c r="AN12" s="11">
        <f>IF(I12="△",1,"")</f>
      </c>
      <c r="AO12" s="11">
        <f>IF(L12="△",1,"")</f>
      </c>
      <c r="AP12" s="11">
        <f>IF(O12="△",1,"")</f>
      </c>
    </row>
    <row r="13" spans="1:42" ht="30" customHeight="1">
      <c r="A13" s="211" t="str">
        <f>'参照'!B11</f>
        <v>交野</v>
      </c>
      <c r="B13" s="346">
        <v>15</v>
      </c>
      <c r="C13" s="347" t="str">
        <f>IF(B13&gt;D13,"○",IF(B13&lt;D13,"×",IF(B13=D13,"△")))</f>
        <v>×</v>
      </c>
      <c r="D13" s="348">
        <v>45</v>
      </c>
      <c r="E13" s="349">
        <v>29</v>
      </c>
      <c r="F13" s="347" t="str">
        <f>IF(E13&gt;G13,"○",IF(E13&lt;G13,"×",IF(E13=G13,"△")))</f>
        <v>○</v>
      </c>
      <c r="G13" s="348">
        <v>9</v>
      </c>
      <c r="H13" s="349">
        <v>19</v>
      </c>
      <c r="I13" s="347" t="str">
        <f>IF(H13&gt;J13,"○",IF(H13&lt;J13,"×",IF(H13=J13,"△")))</f>
        <v>×</v>
      </c>
      <c r="J13" s="348">
        <v>22</v>
      </c>
      <c r="K13" s="607"/>
      <c r="L13" s="608"/>
      <c r="M13" s="609"/>
      <c r="N13" s="84">
        <f>M14</f>
        <v>33</v>
      </c>
      <c r="O13" s="347" t="str">
        <f>IF(L14="○","×",IF(L14="×","○",IF(L14="△","△")))</f>
        <v>○</v>
      </c>
      <c r="P13" s="350">
        <f>K14</f>
        <v>22</v>
      </c>
      <c r="Q13" s="460">
        <f>SUM(Z13:AD13)</f>
        <v>2</v>
      </c>
      <c r="R13" s="434">
        <f>SUM(AF13:AJ13)</f>
        <v>2</v>
      </c>
      <c r="S13" s="438">
        <f>E13+H13+B13+N13</f>
        <v>96</v>
      </c>
      <c r="T13" s="439">
        <f>G13+J13+D13+P13</f>
        <v>98</v>
      </c>
      <c r="U13" s="440">
        <f>S13-T13</f>
        <v>-2</v>
      </c>
      <c r="V13" s="456">
        <f>RANK(Q13,$Q$10:$Q$14,0)</f>
        <v>3</v>
      </c>
      <c r="W13" s="303"/>
      <c r="X13" s="303"/>
      <c r="Y13" s="303"/>
      <c r="Z13" s="11">
        <f>IF(C13="○",1,"")</f>
      </c>
      <c r="AA13" s="11">
        <f>IF(F13="○",1,"")</f>
        <v>1</v>
      </c>
      <c r="AB13" s="11">
        <f>IF(I13="○",1,"")</f>
      </c>
      <c r="AC13" s="11">
        <f>IF(L13="○",1,"")</f>
      </c>
      <c r="AD13" s="11">
        <f>IF(O13="○",1,"")</f>
        <v>1</v>
      </c>
      <c r="AF13" s="11">
        <f>IF(C13="×",1,"")</f>
        <v>1</v>
      </c>
      <c r="AG13" s="11">
        <f>IF(F13="×",1,"")</f>
      </c>
      <c r="AH13" s="11">
        <f>IF(I13="×",1,"")</f>
        <v>1</v>
      </c>
      <c r="AI13" s="11">
        <f>IF(L13="×",1,"")</f>
      </c>
      <c r="AJ13" s="11">
        <f>IF(O13="×",1,"")</f>
      </c>
      <c r="AL13" s="11">
        <f>IF(C13="△",1,"")</f>
      </c>
      <c r="AM13" s="11">
        <f>IF(F13="△",1,"")</f>
      </c>
      <c r="AN13" s="11">
        <f>IF(I13="△",1,"")</f>
      </c>
      <c r="AO13" s="11">
        <f>IF(L13="△",1,"")</f>
      </c>
      <c r="AP13" s="11">
        <f>IF(O13="△",1,"")</f>
      </c>
    </row>
    <row r="14" spans="1:42" ht="30" customHeight="1" thickBot="1">
      <c r="A14" s="212" t="str">
        <f>'参照'!B12</f>
        <v>守口東</v>
      </c>
      <c r="B14" s="351">
        <v>24</v>
      </c>
      <c r="C14" s="352" t="str">
        <f>IF(B14&gt;D14,"○",IF(B14&lt;D14,"×",IF(B14=D14,"△")))</f>
        <v>×</v>
      </c>
      <c r="D14" s="353">
        <v>51</v>
      </c>
      <c r="E14" s="354">
        <v>25</v>
      </c>
      <c r="F14" s="352" t="str">
        <f>IF(E14&gt;G14,"○",IF(E14&lt;G14,"×",IF(E14=G14,"△")))</f>
        <v>×</v>
      </c>
      <c r="G14" s="353">
        <v>26</v>
      </c>
      <c r="H14" s="354">
        <v>14</v>
      </c>
      <c r="I14" s="352" t="str">
        <f>IF(H14&gt;J14,"○",IF(H14&lt;J14,"×",IF(H14=J14,"△")))</f>
        <v>×</v>
      </c>
      <c r="J14" s="353">
        <v>36</v>
      </c>
      <c r="K14" s="352">
        <v>22</v>
      </c>
      <c r="L14" s="352" t="str">
        <f>IF(K14&gt;M14,"○",IF(K14&lt;M14,"×",IF(K14=M14,"△")))</f>
        <v>×</v>
      </c>
      <c r="M14" s="353">
        <v>33</v>
      </c>
      <c r="N14" s="595"/>
      <c r="O14" s="596"/>
      <c r="P14" s="597"/>
      <c r="Q14" s="462">
        <f>SUM(Z14:AD14)</f>
        <v>0</v>
      </c>
      <c r="R14" s="465">
        <f>SUM(AF14:AJ14)</f>
        <v>4</v>
      </c>
      <c r="S14" s="441">
        <f>E14+H14+K14+B14</f>
        <v>85</v>
      </c>
      <c r="T14" s="442">
        <f>G14+J14+M14+D14</f>
        <v>146</v>
      </c>
      <c r="U14" s="443">
        <f>S14-T14</f>
        <v>-61</v>
      </c>
      <c r="V14" s="457">
        <f>RANK(Q14,$Q$10:$Q$14,0)</f>
        <v>5</v>
      </c>
      <c r="W14" s="303"/>
      <c r="X14" s="303"/>
      <c r="Y14" s="303"/>
      <c r="Z14" s="11">
        <f>IF(C14="○",1,"")</f>
      </c>
      <c r="AA14" s="11">
        <f>IF(F14="○",1,"")</f>
      </c>
      <c r="AB14" s="11">
        <f>IF(I14="○",1,"")</f>
      </c>
      <c r="AC14" s="11">
        <f>IF(L14="○",1,"")</f>
      </c>
      <c r="AD14" s="11">
        <f>IF(O14="○",1,"")</f>
      </c>
      <c r="AF14" s="11">
        <f>IF(C14="×",1,"")</f>
        <v>1</v>
      </c>
      <c r="AG14" s="11">
        <f>IF(F14="×",1,"")</f>
        <v>1</v>
      </c>
      <c r="AH14" s="11">
        <f>IF(I14="×",1,"")</f>
        <v>1</v>
      </c>
      <c r="AI14" s="11">
        <f>IF(L14="×",1,"")</f>
        <v>1</v>
      </c>
      <c r="AJ14" s="11">
        <f>IF(O14="×",1,"")</f>
      </c>
      <c r="AL14" s="11">
        <f>IF(C14="△",1,"")</f>
      </c>
      <c r="AM14" s="11">
        <f>IF(F14="△",1,"")</f>
      </c>
      <c r="AN14" s="11">
        <f>IF(I14="△",1,"")</f>
      </c>
      <c r="AO14" s="11">
        <f>IF(L14="△",1,"")</f>
      </c>
      <c r="AP14" s="11">
        <f>IF(O14="△",1,"")</f>
      </c>
    </row>
    <row r="15" spans="21:24" ht="13.5">
      <c r="U15" s="11"/>
      <c r="X15" s="11"/>
    </row>
    <row r="16" spans="21:24" ht="14.25" thickBot="1">
      <c r="U16" s="11"/>
      <c r="X16" s="11"/>
    </row>
    <row r="17" spans="1:43" ht="30" customHeight="1" thickBot="1">
      <c r="A17" s="300" t="s">
        <v>489</v>
      </c>
      <c r="B17" s="602" t="str">
        <f>A18</f>
        <v>市岡</v>
      </c>
      <c r="C17" s="602"/>
      <c r="D17" s="602"/>
      <c r="E17" s="604" t="str">
        <f>A19</f>
        <v>なみはや</v>
      </c>
      <c r="F17" s="602"/>
      <c r="G17" s="603"/>
      <c r="H17" s="605" t="str">
        <f>A20</f>
        <v>芦間</v>
      </c>
      <c r="I17" s="606"/>
      <c r="J17" s="606"/>
      <c r="K17" s="605" t="str">
        <f>A21</f>
        <v>西寝屋川</v>
      </c>
      <c r="L17" s="606"/>
      <c r="M17" s="606"/>
      <c r="N17" s="605" t="str">
        <f>A22</f>
        <v>旭</v>
      </c>
      <c r="O17" s="606"/>
      <c r="P17" s="610"/>
      <c r="Q17" s="295" t="s">
        <v>28</v>
      </c>
      <c r="R17" s="294" t="s">
        <v>29</v>
      </c>
      <c r="S17" s="305" t="s">
        <v>394</v>
      </c>
      <c r="T17" s="298" t="s">
        <v>395</v>
      </c>
      <c r="U17" s="301" t="s">
        <v>393</v>
      </c>
      <c r="V17" s="296" t="s">
        <v>30</v>
      </c>
      <c r="W17" s="302"/>
      <c r="X17" s="302"/>
      <c r="Y17" s="303"/>
      <c r="Z17" s="11">
        <v>1</v>
      </c>
      <c r="AA17" s="11">
        <v>2</v>
      </c>
      <c r="AB17" s="11">
        <v>3</v>
      </c>
      <c r="AC17" s="11">
        <v>4</v>
      </c>
      <c r="AD17" s="11">
        <v>5</v>
      </c>
      <c r="AF17" s="11">
        <v>1</v>
      </c>
      <c r="AG17" s="11">
        <v>2</v>
      </c>
      <c r="AH17" s="11">
        <v>3</v>
      </c>
      <c r="AI17" s="11">
        <v>4</v>
      </c>
      <c r="AJ17" s="11">
        <v>5</v>
      </c>
      <c r="AL17" s="11">
        <v>1</v>
      </c>
      <c r="AM17" s="11">
        <v>2</v>
      </c>
      <c r="AN17" s="11">
        <v>3</v>
      </c>
      <c r="AO17" s="11">
        <v>4</v>
      </c>
      <c r="AP17" s="11">
        <v>5</v>
      </c>
      <c r="AQ17" s="18"/>
    </row>
    <row r="18" spans="1:42" ht="30" customHeight="1" thickTop="1">
      <c r="A18" s="299" t="str">
        <f>'参照'!B13</f>
        <v>市岡</v>
      </c>
      <c r="B18" s="598"/>
      <c r="C18" s="599"/>
      <c r="D18" s="600"/>
      <c r="E18" s="339">
        <f>D19</f>
        <v>50</v>
      </c>
      <c r="F18" s="340" t="str">
        <f>IF(C19="○","×",IF(C19="×","○",IF(C19="△","△")))</f>
        <v>○</v>
      </c>
      <c r="G18" s="341">
        <f>B19</f>
        <v>22</v>
      </c>
      <c r="H18" s="342">
        <f>D20</f>
        <v>51</v>
      </c>
      <c r="I18" s="343" t="str">
        <f>IF(C20="○","×",IF(C20="×","○",IF(C20="△","△")))</f>
        <v>○</v>
      </c>
      <c r="J18" s="344">
        <f>B20</f>
        <v>32</v>
      </c>
      <c r="K18" s="342">
        <f>D21</f>
        <v>62</v>
      </c>
      <c r="L18" s="343" t="str">
        <f>IF(C21="○","×",IF(C21="×","○",IF(C21="△","△")))</f>
        <v>○</v>
      </c>
      <c r="M18" s="344">
        <f>B21</f>
        <v>18</v>
      </c>
      <c r="N18" s="342">
        <f>D22</f>
        <v>68</v>
      </c>
      <c r="O18" s="343" t="str">
        <f>IF(C22="○","×",IF(C22="×","○",IF(C22="△","△")))</f>
        <v>○</v>
      </c>
      <c r="P18" s="345">
        <f>B22</f>
        <v>15</v>
      </c>
      <c r="Q18" s="459">
        <f>SUM(Z18:AD18)</f>
        <v>4</v>
      </c>
      <c r="R18" s="464">
        <f>SUM(AF18:AJ18)</f>
        <v>0</v>
      </c>
      <c r="S18" s="435">
        <f>E18+H18+K18+N18</f>
        <v>231</v>
      </c>
      <c r="T18" s="437">
        <f>G18+J18+M18+P18</f>
        <v>87</v>
      </c>
      <c r="U18" s="436">
        <f>S18-T18</f>
        <v>144</v>
      </c>
      <c r="V18" s="455">
        <f>RANK(Q18,$Q$18:$Q$22,0)</f>
        <v>1</v>
      </c>
      <c r="W18" s="399"/>
      <c r="X18" s="19"/>
      <c r="Y18" s="148"/>
      <c r="Z18" s="11">
        <f>IF(C18="○",1,"")</f>
      </c>
      <c r="AA18" s="11">
        <f>IF(F18="○",1,"")</f>
        <v>1</v>
      </c>
      <c r="AB18" s="11">
        <f>IF(I18="○",1,"")</f>
        <v>1</v>
      </c>
      <c r="AC18" s="11">
        <f>IF(L18="○",1,"")</f>
        <v>1</v>
      </c>
      <c r="AD18" s="11">
        <f>IF(O18="○",1,"")</f>
        <v>1</v>
      </c>
      <c r="AF18" s="11">
        <f>IF(C18="×",1,"")</f>
      </c>
      <c r="AG18" s="11">
        <f>IF(F18="×",1,"")</f>
      </c>
      <c r="AH18" s="11">
        <f>IF(I18="×",1,"")</f>
      </c>
      <c r="AI18" s="11">
        <f>IF(L18="×",1,"")</f>
      </c>
      <c r="AJ18" s="11">
        <f>IF(O18="×",1,"")</f>
      </c>
      <c r="AL18" s="11">
        <f>IF(C18="△",1,"")</f>
      </c>
      <c r="AM18" s="11">
        <f>IF(F18="△",1,"")</f>
      </c>
      <c r="AN18" s="11">
        <f>IF(I18="△",1,"")</f>
      </c>
      <c r="AO18" s="11">
        <f>IF(L18="△",1,"")</f>
      </c>
      <c r="AP18" s="11">
        <f>IF(O18="△",1,"")</f>
      </c>
    </row>
    <row r="19" spans="1:42" ht="30" customHeight="1">
      <c r="A19" s="299" t="str">
        <f>'参照'!B14</f>
        <v>なみはや</v>
      </c>
      <c r="B19" s="346">
        <v>22</v>
      </c>
      <c r="C19" s="347" t="str">
        <f>IF(B19&gt;D19,"○",IF(B19&lt;D19,"×",IF(B19=D19,"△")))</f>
        <v>×</v>
      </c>
      <c r="D19" s="348">
        <v>50</v>
      </c>
      <c r="E19" s="607"/>
      <c r="F19" s="608"/>
      <c r="G19" s="609"/>
      <c r="H19" s="349">
        <f>G20</f>
        <v>30</v>
      </c>
      <c r="I19" s="347" t="str">
        <f>IF(F20="○","×",IF(F20="×","○",IF(F20="△","△")))</f>
        <v>×</v>
      </c>
      <c r="J19" s="348">
        <f>E20</f>
        <v>33</v>
      </c>
      <c r="K19" s="349">
        <f>G21</f>
        <v>22</v>
      </c>
      <c r="L19" s="347" t="str">
        <f>IF(F21="○","×",IF(F21="×","○",IF(F21="△","△")))</f>
        <v>×</v>
      </c>
      <c r="M19" s="348">
        <f>E21</f>
        <v>24</v>
      </c>
      <c r="N19" s="349">
        <f>G22</f>
        <v>12</v>
      </c>
      <c r="O19" s="347" t="str">
        <f>IF(F22="○","×",IF(F22="×","○",IF(F22="△","△")))</f>
        <v>×</v>
      </c>
      <c r="P19" s="350">
        <f>E22</f>
        <v>19</v>
      </c>
      <c r="Q19" s="460">
        <f>SUM(Z19:AD19)</f>
        <v>0</v>
      </c>
      <c r="R19" s="434">
        <f>SUM(AF19:AJ19)</f>
        <v>4</v>
      </c>
      <c r="S19" s="438">
        <f>B19+H19+K19+N19</f>
        <v>86</v>
      </c>
      <c r="T19" s="439">
        <f>D19+J19+M19+P19</f>
        <v>126</v>
      </c>
      <c r="U19" s="440">
        <f>S19-T19</f>
        <v>-40</v>
      </c>
      <c r="V19" s="456">
        <f>RANK(Q19,$Q$18:$Q$22,0)</f>
        <v>5</v>
      </c>
      <c r="W19" s="399"/>
      <c r="X19" s="19"/>
      <c r="Y19" s="148"/>
      <c r="Z19" s="11">
        <f>IF(C19="○",1,"")</f>
      </c>
      <c r="AA19" s="11">
        <f>IF(F19="○",1,"")</f>
      </c>
      <c r="AB19" s="11">
        <f>IF(I19="○",1,"")</f>
      </c>
      <c r="AC19" s="11">
        <f>IF(L19="○",1,"")</f>
      </c>
      <c r="AD19" s="11">
        <f>IF(O19="○",1,"")</f>
      </c>
      <c r="AF19" s="11">
        <f>IF(C19="×",1,"")</f>
        <v>1</v>
      </c>
      <c r="AG19" s="11">
        <f>IF(F19="×",1,"")</f>
      </c>
      <c r="AH19" s="11">
        <f>IF(I19="×",1,"")</f>
        <v>1</v>
      </c>
      <c r="AI19" s="11">
        <f>IF(L19="×",1,"")</f>
        <v>1</v>
      </c>
      <c r="AJ19" s="11">
        <f>IF(O19="×",1,"")</f>
        <v>1</v>
      </c>
      <c r="AL19" s="11">
        <f>IF(C19="△",1,"")</f>
      </c>
      <c r="AM19" s="11">
        <f>IF(F19="△",1,"")</f>
      </c>
      <c r="AN19" s="11">
        <f>IF(I19="△",1,"")</f>
      </c>
      <c r="AO19" s="11">
        <f>IF(L19="△",1,"")</f>
      </c>
      <c r="AP19" s="11">
        <f>IF(O19="△",1,"")</f>
      </c>
    </row>
    <row r="20" spans="1:42" ht="30" customHeight="1">
      <c r="A20" s="299" t="str">
        <f>'参照'!B15</f>
        <v>芦間</v>
      </c>
      <c r="B20" s="346">
        <v>32</v>
      </c>
      <c r="C20" s="347" t="str">
        <f>IF(B20&gt;D20,"○",IF(B20&lt;D20,"×",IF(B20=D20,"△")))</f>
        <v>×</v>
      </c>
      <c r="D20" s="348">
        <v>51</v>
      </c>
      <c r="E20" s="349">
        <v>33</v>
      </c>
      <c r="F20" s="347" t="str">
        <f>IF(E20&gt;G20,"○",IF(E20&lt;G20,"×",IF(E20=G20,"△")))</f>
        <v>○</v>
      </c>
      <c r="G20" s="348">
        <v>30</v>
      </c>
      <c r="H20" s="607"/>
      <c r="I20" s="608"/>
      <c r="J20" s="609"/>
      <c r="K20" s="84">
        <f>J21</f>
        <v>30</v>
      </c>
      <c r="L20" s="347" t="str">
        <f>IF(I21="○","×",IF(I21="×","○",IF(I21="△","△")))</f>
        <v>○</v>
      </c>
      <c r="M20" s="348">
        <f>H21</f>
        <v>18</v>
      </c>
      <c r="N20" s="349">
        <f>J22</f>
        <v>23</v>
      </c>
      <c r="O20" s="347" t="str">
        <f>IF(I22="○","×",IF(I22="×","○",IF(I22="△","△")))</f>
        <v>○</v>
      </c>
      <c r="P20" s="350">
        <f>H22</f>
        <v>22</v>
      </c>
      <c r="Q20" s="460">
        <f>SUM(Z20:AD20)</f>
        <v>3</v>
      </c>
      <c r="R20" s="434">
        <f>SUM(AF20:AJ20)</f>
        <v>1</v>
      </c>
      <c r="S20" s="438">
        <f>E20+B20+K20+N20</f>
        <v>118</v>
      </c>
      <c r="T20" s="439">
        <f>G20+D20+M20+P20</f>
        <v>121</v>
      </c>
      <c r="U20" s="440">
        <f>S20-T20</f>
        <v>-3</v>
      </c>
      <c r="V20" s="456">
        <f>RANK(Q20,$Q$18:$Q$22,0)</f>
        <v>2</v>
      </c>
      <c r="W20" s="399"/>
      <c r="X20" s="19"/>
      <c r="Y20" s="148"/>
      <c r="Z20" s="11">
        <f>IF(C20="○",1,"")</f>
      </c>
      <c r="AA20" s="11">
        <f>IF(F20="○",1,"")</f>
        <v>1</v>
      </c>
      <c r="AB20" s="11">
        <f>IF(I20="○",1,"")</f>
      </c>
      <c r="AC20" s="11">
        <f>IF(L20="○",1,"")</f>
        <v>1</v>
      </c>
      <c r="AD20" s="11">
        <f>IF(O20="○",1,"")</f>
        <v>1</v>
      </c>
      <c r="AF20" s="11">
        <f>IF(C20="×",1,"")</f>
        <v>1</v>
      </c>
      <c r="AG20" s="11">
        <f>IF(F20="×",1,"")</f>
      </c>
      <c r="AH20" s="11">
        <f>IF(I20="×",1,"")</f>
      </c>
      <c r="AI20" s="11">
        <f>IF(L20="×",1,"")</f>
      </c>
      <c r="AJ20" s="11">
        <f>IF(O20="×",1,"")</f>
      </c>
      <c r="AL20" s="11">
        <f>IF(C20="△",1,"")</f>
      </c>
      <c r="AM20" s="11">
        <f>IF(F20="△",1,"")</f>
      </c>
      <c r="AN20" s="11">
        <f>IF(I20="△",1,"")</f>
      </c>
      <c r="AO20" s="11">
        <f>IF(L20="△",1,"")</f>
      </c>
      <c r="AP20" s="11">
        <f>IF(O20="△",1,"")</f>
      </c>
    </row>
    <row r="21" spans="1:42" ht="30" customHeight="1">
      <c r="A21" s="299" t="str">
        <f>'参照'!B16</f>
        <v>西寝屋川</v>
      </c>
      <c r="B21" s="346">
        <v>18</v>
      </c>
      <c r="C21" s="347" t="str">
        <f>IF(B21&gt;D21,"○",IF(B21&lt;D21,"×",IF(B21=D21,"△")))</f>
        <v>×</v>
      </c>
      <c r="D21" s="348">
        <v>62</v>
      </c>
      <c r="E21" s="349">
        <v>24</v>
      </c>
      <c r="F21" s="347" t="str">
        <f>IF(E21&gt;G21,"○",IF(E21&lt;G21,"×",IF(E21=G21,"△")))</f>
        <v>○</v>
      </c>
      <c r="G21" s="348">
        <v>22</v>
      </c>
      <c r="H21" s="349">
        <v>18</v>
      </c>
      <c r="I21" s="347" t="str">
        <f>IF(H21&gt;J21,"○",IF(H21&lt;J21,"×",IF(H21=J21,"△")))</f>
        <v>×</v>
      </c>
      <c r="J21" s="348">
        <v>30</v>
      </c>
      <c r="K21" s="607"/>
      <c r="L21" s="608"/>
      <c r="M21" s="609"/>
      <c r="N21" s="84">
        <f>M22</f>
        <v>20</v>
      </c>
      <c r="O21" s="347" t="str">
        <f>IF(L22="○","×",IF(L22="×","○",IF(L22="△","△")))</f>
        <v>×</v>
      </c>
      <c r="P21" s="350">
        <f>K22</f>
        <v>28</v>
      </c>
      <c r="Q21" s="460">
        <f>SUM(Z21:AD21)</f>
        <v>1</v>
      </c>
      <c r="R21" s="434">
        <f>SUM(AF21:AJ21)</f>
        <v>3</v>
      </c>
      <c r="S21" s="438">
        <f>E21+H21+B21+N21</f>
        <v>80</v>
      </c>
      <c r="T21" s="439">
        <f>G21+J21+D21+P21</f>
        <v>142</v>
      </c>
      <c r="U21" s="440">
        <f>S21-T21</f>
        <v>-62</v>
      </c>
      <c r="V21" s="456">
        <f>RANK(Q21,$Q$18:$Q$22,0)</f>
        <v>4</v>
      </c>
      <c r="W21" s="399"/>
      <c r="X21" s="19"/>
      <c r="Y21" s="148"/>
      <c r="Z21" s="11">
        <f>IF(C21="○",1,"")</f>
      </c>
      <c r="AA21" s="11">
        <f>IF(F21="○",1,"")</f>
        <v>1</v>
      </c>
      <c r="AB21" s="11">
        <f>IF(I21="○",1,"")</f>
      </c>
      <c r="AC21" s="11">
        <f>IF(L21="○",1,"")</f>
      </c>
      <c r="AD21" s="11">
        <f>IF(O21="○",1,"")</f>
      </c>
      <c r="AF21" s="11">
        <f>IF(C21="×",1,"")</f>
        <v>1</v>
      </c>
      <c r="AG21" s="11">
        <f>IF(F21="×",1,"")</f>
      </c>
      <c r="AH21" s="11">
        <f>IF(I21="×",1,"")</f>
        <v>1</v>
      </c>
      <c r="AI21" s="11">
        <f>IF(L21="×",1,"")</f>
      </c>
      <c r="AJ21" s="11">
        <f>IF(O21="×",1,"")</f>
        <v>1</v>
      </c>
      <c r="AL21" s="11">
        <f>IF(C21="△",1,"")</f>
      </c>
      <c r="AM21" s="11">
        <f>IF(F21="△",1,"")</f>
      </c>
      <c r="AN21" s="11">
        <f>IF(I21="△",1,"")</f>
      </c>
      <c r="AO21" s="11">
        <f>IF(L21="△",1,"")</f>
      </c>
      <c r="AP21" s="11">
        <f>IF(O21="△",1,"")</f>
      </c>
    </row>
    <row r="22" spans="1:42" ht="30" customHeight="1" thickBot="1">
      <c r="A22" s="299" t="str">
        <f>'参照'!B17</f>
        <v>旭</v>
      </c>
      <c r="B22" s="351">
        <v>15</v>
      </c>
      <c r="C22" s="352" t="str">
        <f>IF(B22&gt;D22,"○",IF(B22&lt;D22,"×",IF(B22=D22,"△")))</f>
        <v>×</v>
      </c>
      <c r="D22" s="353">
        <v>68</v>
      </c>
      <c r="E22" s="354">
        <v>19</v>
      </c>
      <c r="F22" s="352" t="str">
        <f>IF(E22&gt;G22,"○",IF(E22&lt;G22,"×",IF(E22=G22,"△")))</f>
        <v>○</v>
      </c>
      <c r="G22" s="353">
        <v>12</v>
      </c>
      <c r="H22" s="354">
        <v>22</v>
      </c>
      <c r="I22" s="352" t="str">
        <f>IF(H22&gt;J22,"○",IF(H22&lt;J22,"×",IF(H22=J22,"△")))</f>
        <v>×</v>
      </c>
      <c r="J22" s="353">
        <v>23</v>
      </c>
      <c r="K22" s="352">
        <v>28</v>
      </c>
      <c r="L22" s="352" t="str">
        <f>IF(K22&gt;M22,"○",IF(K22&lt;M22,"×",IF(K22=M22,"△")))</f>
        <v>○</v>
      </c>
      <c r="M22" s="353">
        <v>20</v>
      </c>
      <c r="N22" s="595"/>
      <c r="O22" s="596"/>
      <c r="P22" s="597"/>
      <c r="Q22" s="462">
        <f>SUM(Z22:AD22)</f>
        <v>2</v>
      </c>
      <c r="R22" s="465">
        <f>SUM(AF22:AJ22)</f>
        <v>2</v>
      </c>
      <c r="S22" s="441">
        <f>E22+H22+K22+B22</f>
        <v>84</v>
      </c>
      <c r="T22" s="442">
        <f>G22+J22+M22+D22</f>
        <v>123</v>
      </c>
      <c r="U22" s="443">
        <f>S22-T22</f>
        <v>-39</v>
      </c>
      <c r="V22" s="457">
        <f>RANK(Q22,$Q$18:$Q$22,0)</f>
        <v>3</v>
      </c>
      <c r="W22" s="399"/>
      <c r="X22" s="19"/>
      <c r="Y22" s="148"/>
      <c r="Z22" s="11">
        <f>IF(C22="○",1,"")</f>
      </c>
      <c r="AA22" s="11">
        <f>IF(F22="○",1,"")</f>
        <v>1</v>
      </c>
      <c r="AB22" s="11">
        <f>IF(I22="○",1,"")</f>
      </c>
      <c r="AC22" s="11">
        <f>IF(L22="○",1,"")</f>
        <v>1</v>
      </c>
      <c r="AD22" s="11">
        <f>IF(O22="○",1,"")</f>
      </c>
      <c r="AF22" s="11">
        <f>IF(C22="×",1,"")</f>
        <v>1</v>
      </c>
      <c r="AG22" s="11">
        <f>IF(F22="×",1,"")</f>
      </c>
      <c r="AH22" s="11">
        <f>IF(I22="×",1,"")</f>
        <v>1</v>
      </c>
      <c r="AI22" s="11">
        <f>IF(L22="×",1,"")</f>
      </c>
      <c r="AJ22" s="11">
        <f>IF(O22="×",1,"")</f>
      </c>
      <c r="AL22" s="11">
        <f>IF(C22="△",1,"")</f>
      </c>
      <c r="AM22" s="11">
        <f>IF(F22="△",1,"")</f>
      </c>
      <c r="AN22" s="11">
        <f>IF(I22="△",1,"")</f>
      </c>
      <c r="AO22" s="11">
        <f>IF(L22="△",1,"")</f>
      </c>
      <c r="AP22" s="11">
        <f>IF(O22="△",1,"")</f>
      </c>
    </row>
    <row r="23" spans="1:25" ht="13.5">
      <c r="A23" s="209"/>
      <c r="B23" s="209"/>
      <c r="C23" s="209"/>
      <c r="D23" s="209"/>
      <c r="E23" s="209"/>
      <c r="F23" s="209"/>
      <c r="G23" s="209"/>
      <c r="H23" s="209"/>
      <c r="I23" s="209"/>
      <c r="J23" s="209"/>
      <c r="K23" s="209"/>
      <c r="L23" s="209"/>
      <c r="M23" s="209"/>
      <c r="N23" s="209"/>
      <c r="O23" s="209"/>
      <c r="P23" s="209"/>
      <c r="Q23" s="209"/>
      <c r="R23" s="209"/>
      <c r="S23" s="209"/>
      <c r="T23" s="209"/>
      <c r="U23" s="209"/>
      <c r="V23" s="209"/>
      <c r="W23" s="197"/>
      <c r="X23" s="197"/>
      <c r="Y23" s="197"/>
    </row>
    <row r="24" spans="1:25" ht="14.25" thickBot="1">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row>
    <row r="25" spans="1:43" ht="30" customHeight="1" thickBot="1">
      <c r="A25" s="304" t="s">
        <v>404</v>
      </c>
      <c r="B25" s="601" t="str">
        <f>A26</f>
        <v>枚方津田</v>
      </c>
      <c r="C25" s="602"/>
      <c r="D25" s="603"/>
      <c r="E25" s="604" t="str">
        <f>A27</f>
        <v>牧野</v>
      </c>
      <c r="F25" s="602"/>
      <c r="G25" s="603"/>
      <c r="H25" s="604" t="str">
        <f>A28</f>
        <v>門真西</v>
      </c>
      <c r="I25" s="602"/>
      <c r="J25" s="603"/>
      <c r="K25" s="604" t="str">
        <f>A29</f>
        <v>四條畷</v>
      </c>
      <c r="L25" s="602"/>
      <c r="M25" s="603"/>
      <c r="N25" s="613" t="str">
        <f>A30</f>
        <v>枚方なぎさ</v>
      </c>
      <c r="O25" s="614"/>
      <c r="P25" s="615"/>
      <c r="Q25" s="604" t="str">
        <f>A31</f>
        <v>茨田</v>
      </c>
      <c r="R25" s="602"/>
      <c r="S25" s="616"/>
      <c r="T25" s="295" t="s">
        <v>28</v>
      </c>
      <c r="U25" s="296" t="s">
        <v>29</v>
      </c>
      <c r="V25" s="297" t="s">
        <v>394</v>
      </c>
      <c r="W25" s="298" t="s">
        <v>395</v>
      </c>
      <c r="X25" s="301" t="s">
        <v>393</v>
      </c>
      <c r="Y25" s="296" t="s">
        <v>30</v>
      </c>
      <c r="Z25" s="11">
        <v>1</v>
      </c>
      <c r="AA25" s="11">
        <v>2</v>
      </c>
      <c r="AB25" s="11">
        <v>3</v>
      </c>
      <c r="AC25" s="11">
        <v>4</v>
      </c>
      <c r="AD25" s="11">
        <v>5</v>
      </c>
      <c r="AE25" s="11">
        <v>6</v>
      </c>
      <c r="AF25" s="11">
        <v>1</v>
      </c>
      <c r="AG25" s="11">
        <v>2</v>
      </c>
      <c r="AH25" s="11">
        <v>3</v>
      </c>
      <c r="AI25" s="11">
        <v>4</v>
      </c>
      <c r="AJ25" s="11">
        <v>5</v>
      </c>
      <c r="AK25" s="11">
        <v>6</v>
      </c>
      <c r="AL25" s="11">
        <v>1</v>
      </c>
      <c r="AM25" s="11">
        <v>2</v>
      </c>
      <c r="AN25" s="11">
        <v>3</v>
      </c>
      <c r="AO25" s="11">
        <v>4</v>
      </c>
      <c r="AP25" s="11">
        <v>5</v>
      </c>
      <c r="AQ25" s="18">
        <v>6</v>
      </c>
    </row>
    <row r="26" spans="1:43" ht="30" customHeight="1" thickTop="1">
      <c r="A26" s="299" t="str">
        <f>'参照'!B18</f>
        <v>枚方津田</v>
      </c>
      <c r="B26" s="598"/>
      <c r="C26" s="599"/>
      <c r="D26" s="600"/>
      <c r="E26" s="339">
        <f>D27</f>
        <v>14</v>
      </c>
      <c r="F26" s="340" t="str">
        <f>IF(C27="○","×",IF(C27="×","○",IF(C27="△","△")))</f>
        <v>×</v>
      </c>
      <c r="G26" s="341">
        <f>B27</f>
        <v>15</v>
      </c>
      <c r="H26" s="339">
        <f>D28</f>
        <v>32</v>
      </c>
      <c r="I26" s="340" t="str">
        <f>IF(C28="○","×",IF(C28="×","○",IF(C28="△","△")))</f>
        <v>○</v>
      </c>
      <c r="J26" s="341">
        <f>B28</f>
        <v>24</v>
      </c>
      <c r="K26" s="339">
        <f>D29</f>
        <v>38</v>
      </c>
      <c r="L26" s="340" t="str">
        <f>IF(C29="○","×",IF(C29="×","○",IF(C29="△","△")))</f>
        <v>○</v>
      </c>
      <c r="M26" s="341">
        <f>B29</f>
        <v>11</v>
      </c>
      <c r="N26" s="339">
        <f>D30</f>
        <v>62</v>
      </c>
      <c r="O26" s="340" t="str">
        <f>IF(C30="○","×",IF(C30="×","○",IF(C30="△","△")))</f>
        <v>○</v>
      </c>
      <c r="P26" s="341">
        <f>B30</f>
        <v>7</v>
      </c>
      <c r="Q26" s="339">
        <f>D31</f>
        <v>50</v>
      </c>
      <c r="R26" s="340" t="str">
        <f>IF(C31="○","×",IF(C31="×","○",IF(C31="△","△")))</f>
        <v>○</v>
      </c>
      <c r="S26" s="341">
        <f>B31</f>
        <v>19</v>
      </c>
      <c r="T26" s="459">
        <f aca="true" t="shared" si="0" ref="T26:T31">SUM(Z26:AE26)</f>
        <v>4</v>
      </c>
      <c r="U26" s="455">
        <f aca="true" t="shared" si="1" ref="U26:U31">SUM(AF26:AK26)</f>
        <v>1</v>
      </c>
      <c r="V26" s="444">
        <f>E26+H26+K26+N26+Q26</f>
        <v>196</v>
      </c>
      <c r="W26" s="437">
        <f>G26+J26+M26+P26+S26</f>
        <v>76</v>
      </c>
      <c r="X26" s="436">
        <f aca="true" t="shared" si="2" ref="X26:X31">V26-W26</f>
        <v>120</v>
      </c>
      <c r="Y26" s="458">
        <f aca="true" t="shared" si="3" ref="Y26:Y31">RANK(T26,$T$26:$T$31,0)</f>
        <v>2</v>
      </c>
      <c r="Z26" s="11">
        <f aca="true" t="shared" si="4" ref="Z26:Z31">IF(C26="○",1,"")</f>
      </c>
      <c r="AA26" s="11">
        <f aca="true" t="shared" si="5" ref="AA26:AA31">IF(F26="○",1,"")</f>
      </c>
      <c r="AB26" s="11">
        <f aca="true" t="shared" si="6" ref="AB26:AB31">IF(I26="○",1,"")</f>
        <v>1</v>
      </c>
      <c r="AC26" s="11">
        <f aca="true" t="shared" si="7" ref="AC26:AC31">IF(L26="○",1,"")</f>
        <v>1</v>
      </c>
      <c r="AD26" s="11">
        <f aca="true" t="shared" si="8" ref="AD26:AD31">IF(O26="○",1,"")</f>
        <v>1</v>
      </c>
      <c r="AE26" s="11">
        <f aca="true" t="shared" si="9" ref="AE26:AE31">IF(R26="○",1,"")</f>
        <v>1</v>
      </c>
      <c r="AF26" s="11">
        <f aca="true" t="shared" si="10" ref="AF26:AF31">IF(C26="×",1,"")</f>
      </c>
      <c r="AG26" s="11">
        <f aca="true" t="shared" si="11" ref="AG26:AG31">IF(F26="×",1,"")</f>
        <v>1</v>
      </c>
      <c r="AH26" s="11">
        <f aca="true" t="shared" si="12" ref="AH26:AH31">IF(I26="×",1,"")</f>
      </c>
      <c r="AI26" s="11">
        <f aca="true" t="shared" si="13" ref="AI26:AI31">IF(L26="×",1,"")</f>
      </c>
      <c r="AJ26" s="11">
        <f aca="true" t="shared" si="14" ref="AJ26:AJ31">IF(O26="×",1,"")</f>
      </c>
      <c r="AK26" s="11">
        <f aca="true" t="shared" si="15" ref="AK26:AK31">IF(R26="×",1,"")</f>
      </c>
      <c r="AL26" s="11">
        <f aca="true" t="shared" si="16" ref="AL26:AL31">IF(C26="△",1,"")</f>
      </c>
      <c r="AM26" s="11">
        <f aca="true" t="shared" si="17" ref="AM26:AM31">IF(F26="△",1,"")</f>
      </c>
      <c r="AN26" s="11">
        <f aca="true" t="shared" si="18" ref="AN26:AN31">IF(I26="△",1,"")</f>
      </c>
      <c r="AO26" s="11">
        <f aca="true" t="shared" si="19" ref="AO26:AO31">IF(L26="△",1,"")</f>
      </c>
      <c r="AP26" s="11">
        <f aca="true" t="shared" si="20" ref="AP26:AP31">IF(O26="△",1,"")</f>
      </c>
      <c r="AQ26" s="11">
        <f aca="true" t="shared" si="21" ref="AQ26:AQ31">IF(R26="△",1,"")</f>
      </c>
    </row>
    <row r="27" spans="1:43" ht="30" customHeight="1">
      <c r="A27" s="211" t="str">
        <f>'参照'!B19</f>
        <v>牧野</v>
      </c>
      <c r="B27" s="346">
        <v>15</v>
      </c>
      <c r="C27" s="347" t="str">
        <f>IF(B27&gt;D27,"○",IF(B27&lt;D27,"×",IF(B27=D27,"△")))</f>
        <v>○</v>
      </c>
      <c r="D27" s="348">
        <v>14</v>
      </c>
      <c r="E27" s="607"/>
      <c r="F27" s="608"/>
      <c r="G27" s="609"/>
      <c r="H27" s="349">
        <f>G28</f>
        <v>24</v>
      </c>
      <c r="I27" s="347" t="str">
        <f>IF(F28="○","×",IF(F28="×","○",IF(F28="△","△")))</f>
        <v>○</v>
      </c>
      <c r="J27" s="348">
        <f>E28</f>
        <v>14</v>
      </c>
      <c r="K27" s="349">
        <f>G29</f>
        <v>41</v>
      </c>
      <c r="L27" s="347" t="str">
        <f>IF(F29="○","×",IF(F29="×","○",IF(F29="△","△")))</f>
        <v>○</v>
      </c>
      <c r="M27" s="348">
        <f>E29</f>
        <v>14</v>
      </c>
      <c r="N27" s="349">
        <f>G30</f>
        <v>57</v>
      </c>
      <c r="O27" s="347" t="str">
        <f>IF(F30="○","×",IF(F30="×","○",IF(F30="△","△")))</f>
        <v>○</v>
      </c>
      <c r="P27" s="348">
        <f>E30</f>
        <v>3</v>
      </c>
      <c r="Q27" s="349">
        <f>G31</f>
        <v>38</v>
      </c>
      <c r="R27" s="347" t="str">
        <f>IF(F31="○","×",IF(F31="×","○",IF(F31="△","△")))</f>
        <v>○</v>
      </c>
      <c r="S27" s="348">
        <f>E31</f>
        <v>12</v>
      </c>
      <c r="T27" s="460">
        <f t="shared" si="0"/>
        <v>5</v>
      </c>
      <c r="U27" s="461">
        <f t="shared" si="1"/>
        <v>0</v>
      </c>
      <c r="V27" s="445">
        <f>B27+H27+K27+N27+Q27</f>
        <v>175</v>
      </c>
      <c r="W27" s="439">
        <f>D27+J27+M27+P27+S27</f>
        <v>57</v>
      </c>
      <c r="X27" s="440">
        <f t="shared" si="2"/>
        <v>118</v>
      </c>
      <c r="Y27" s="456">
        <f t="shared" si="3"/>
        <v>1</v>
      </c>
      <c r="Z27" s="11">
        <f t="shared" si="4"/>
        <v>1</v>
      </c>
      <c r="AA27" s="11">
        <f t="shared" si="5"/>
      </c>
      <c r="AB27" s="11">
        <f t="shared" si="6"/>
        <v>1</v>
      </c>
      <c r="AC27" s="11">
        <f t="shared" si="7"/>
        <v>1</v>
      </c>
      <c r="AD27" s="11">
        <f t="shared" si="8"/>
        <v>1</v>
      </c>
      <c r="AE27" s="11">
        <f t="shared" si="9"/>
        <v>1</v>
      </c>
      <c r="AF27" s="11">
        <f t="shared" si="10"/>
      </c>
      <c r="AG27" s="11">
        <f t="shared" si="11"/>
      </c>
      <c r="AH27" s="11">
        <f t="shared" si="12"/>
      </c>
      <c r="AI27" s="11">
        <f t="shared" si="13"/>
      </c>
      <c r="AJ27" s="11">
        <f t="shared" si="14"/>
      </c>
      <c r="AK27" s="11">
        <f t="shared" si="15"/>
      </c>
      <c r="AL27" s="11">
        <f t="shared" si="16"/>
      </c>
      <c r="AM27" s="11">
        <f t="shared" si="17"/>
      </c>
      <c r="AN27" s="11">
        <f t="shared" si="18"/>
      </c>
      <c r="AO27" s="11">
        <f t="shared" si="19"/>
      </c>
      <c r="AP27" s="11">
        <f t="shared" si="20"/>
      </c>
      <c r="AQ27" s="11">
        <f t="shared" si="21"/>
      </c>
    </row>
    <row r="28" spans="1:43" ht="30" customHeight="1">
      <c r="A28" s="211" t="str">
        <f>'参照'!B20</f>
        <v>門真西</v>
      </c>
      <c r="B28" s="346">
        <v>24</v>
      </c>
      <c r="C28" s="347" t="str">
        <f>IF(B28&gt;D28,"○",IF(B28&lt;D28,"×",IF(B28=D28,"△")))</f>
        <v>×</v>
      </c>
      <c r="D28" s="348">
        <v>32</v>
      </c>
      <c r="E28" s="349">
        <v>14</v>
      </c>
      <c r="F28" s="347" t="str">
        <f>IF(E28&gt;G28,"○",IF(E28&lt;G28,"×",IF(E28=G28,"△")))</f>
        <v>×</v>
      </c>
      <c r="G28" s="348">
        <v>24</v>
      </c>
      <c r="H28" s="607"/>
      <c r="I28" s="608"/>
      <c r="J28" s="609"/>
      <c r="K28" s="84">
        <f>J29</f>
        <v>21</v>
      </c>
      <c r="L28" s="347" t="str">
        <f>IF(I29="○","×",IF(I29="×","○",IF(I29="△","△")))</f>
        <v>×</v>
      </c>
      <c r="M28" s="348">
        <f>H29</f>
        <v>22</v>
      </c>
      <c r="N28" s="349">
        <f>J30</f>
        <v>62</v>
      </c>
      <c r="O28" s="347" t="str">
        <f>IF(I30="○","×",IF(I30="×","○",IF(I30="△","△")))</f>
        <v>○</v>
      </c>
      <c r="P28" s="348">
        <f>H30</f>
        <v>6</v>
      </c>
      <c r="Q28" s="349">
        <f>J31</f>
        <v>40</v>
      </c>
      <c r="R28" s="347" t="str">
        <f>IF(I31="○","×",IF(I31="×","○",IF(I31="△","△")))</f>
        <v>○</v>
      </c>
      <c r="S28" s="348">
        <f>H31</f>
        <v>16</v>
      </c>
      <c r="T28" s="460">
        <f t="shared" si="0"/>
        <v>2</v>
      </c>
      <c r="U28" s="461">
        <f t="shared" si="1"/>
        <v>3</v>
      </c>
      <c r="V28" s="445">
        <f>E28+B28+K28+N28+Q28</f>
        <v>161</v>
      </c>
      <c r="W28" s="439">
        <f>G28+D28+M28+P28+S28</f>
        <v>100</v>
      </c>
      <c r="X28" s="440">
        <f t="shared" si="2"/>
        <v>61</v>
      </c>
      <c r="Y28" s="456">
        <f t="shared" si="3"/>
        <v>4</v>
      </c>
      <c r="Z28" s="11">
        <f t="shared" si="4"/>
      </c>
      <c r="AA28" s="11">
        <f t="shared" si="5"/>
      </c>
      <c r="AB28" s="11">
        <f t="shared" si="6"/>
      </c>
      <c r="AC28" s="11">
        <f t="shared" si="7"/>
      </c>
      <c r="AD28" s="11">
        <f t="shared" si="8"/>
        <v>1</v>
      </c>
      <c r="AE28" s="11">
        <f t="shared" si="9"/>
        <v>1</v>
      </c>
      <c r="AF28" s="11">
        <f t="shared" si="10"/>
        <v>1</v>
      </c>
      <c r="AG28" s="11">
        <f t="shared" si="11"/>
        <v>1</v>
      </c>
      <c r="AH28" s="11">
        <f t="shared" si="12"/>
      </c>
      <c r="AI28" s="11">
        <f t="shared" si="13"/>
        <v>1</v>
      </c>
      <c r="AJ28" s="11">
        <f t="shared" si="14"/>
      </c>
      <c r="AK28" s="11">
        <f t="shared" si="15"/>
      </c>
      <c r="AL28" s="11">
        <f t="shared" si="16"/>
      </c>
      <c r="AM28" s="11">
        <f t="shared" si="17"/>
      </c>
      <c r="AN28" s="11">
        <f t="shared" si="18"/>
      </c>
      <c r="AO28" s="11">
        <f t="shared" si="19"/>
      </c>
      <c r="AP28" s="11">
        <f t="shared" si="20"/>
      </c>
      <c r="AQ28" s="11">
        <f t="shared" si="21"/>
      </c>
    </row>
    <row r="29" spans="1:43" ht="30" customHeight="1">
      <c r="A29" s="211" t="str">
        <f>'参照'!B21</f>
        <v>四條畷</v>
      </c>
      <c r="B29" s="346">
        <v>11</v>
      </c>
      <c r="C29" s="347" t="str">
        <f>IF(B29&gt;D29,"○",IF(B29&lt;D29,"×",IF(B29=D29,"△")))</f>
        <v>×</v>
      </c>
      <c r="D29" s="348">
        <v>38</v>
      </c>
      <c r="E29" s="349">
        <v>14</v>
      </c>
      <c r="F29" s="347" t="str">
        <f>IF(E29&gt;G29,"○",IF(E29&lt;G29,"×",IF(E29=G29,"△")))</f>
        <v>×</v>
      </c>
      <c r="G29" s="348">
        <v>41</v>
      </c>
      <c r="H29" s="349">
        <v>22</v>
      </c>
      <c r="I29" s="347" t="str">
        <f>IF(H29&gt;J29,"○",IF(H29&lt;J29,"×",IF(H29=J29,"△")))</f>
        <v>○</v>
      </c>
      <c r="J29" s="348">
        <v>21</v>
      </c>
      <c r="K29" s="607"/>
      <c r="L29" s="608"/>
      <c r="M29" s="609"/>
      <c r="N29" s="84">
        <f>M30</f>
        <v>41</v>
      </c>
      <c r="O29" s="347" t="str">
        <f>IF(L30="○","×",IF(L30="×","○",IF(L30="△","△")))</f>
        <v>○</v>
      </c>
      <c r="P29" s="348">
        <f>K30</f>
        <v>15</v>
      </c>
      <c r="Q29" s="349">
        <f>M31</f>
        <v>38</v>
      </c>
      <c r="R29" s="347" t="str">
        <f>IF(L31="○","×",IF(L31="×","○",IF(L31="△","△")))</f>
        <v>○</v>
      </c>
      <c r="S29" s="348">
        <f>K31</f>
        <v>12</v>
      </c>
      <c r="T29" s="460">
        <f t="shared" si="0"/>
        <v>3</v>
      </c>
      <c r="U29" s="461">
        <f t="shared" si="1"/>
        <v>2</v>
      </c>
      <c r="V29" s="445">
        <f>E29+H29+B29+N29+Q29</f>
        <v>126</v>
      </c>
      <c r="W29" s="439">
        <f>G29+J29+D29+P29+S29</f>
        <v>127</v>
      </c>
      <c r="X29" s="440">
        <f t="shared" si="2"/>
        <v>-1</v>
      </c>
      <c r="Y29" s="456">
        <f t="shared" si="3"/>
        <v>3</v>
      </c>
      <c r="Z29" s="11">
        <f t="shared" si="4"/>
      </c>
      <c r="AA29" s="11">
        <f t="shared" si="5"/>
      </c>
      <c r="AB29" s="11">
        <f t="shared" si="6"/>
        <v>1</v>
      </c>
      <c r="AC29" s="11">
        <f t="shared" si="7"/>
      </c>
      <c r="AD29" s="11">
        <f t="shared" si="8"/>
        <v>1</v>
      </c>
      <c r="AE29" s="11">
        <f t="shared" si="9"/>
        <v>1</v>
      </c>
      <c r="AF29" s="11">
        <f t="shared" si="10"/>
        <v>1</v>
      </c>
      <c r="AG29" s="11">
        <f t="shared" si="11"/>
        <v>1</v>
      </c>
      <c r="AH29" s="11">
        <f t="shared" si="12"/>
      </c>
      <c r="AI29" s="11">
        <f t="shared" si="13"/>
      </c>
      <c r="AJ29" s="11">
        <f t="shared" si="14"/>
      </c>
      <c r="AK29" s="11">
        <f t="shared" si="15"/>
      </c>
      <c r="AL29" s="11">
        <f t="shared" si="16"/>
      </c>
      <c r="AM29" s="11">
        <f t="shared" si="17"/>
      </c>
      <c r="AN29" s="11">
        <f t="shared" si="18"/>
      </c>
      <c r="AO29" s="11">
        <f t="shared" si="19"/>
      </c>
      <c r="AP29" s="11">
        <f t="shared" si="20"/>
      </c>
      <c r="AQ29" s="11">
        <f t="shared" si="21"/>
      </c>
    </row>
    <row r="30" spans="1:43" ht="30" customHeight="1">
      <c r="A30" s="355" t="str">
        <f>'参照'!B22</f>
        <v>枚方なぎさ</v>
      </c>
      <c r="B30" s="346">
        <v>7</v>
      </c>
      <c r="C30" s="347" t="str">
        <f>IF(B30&gt;D30,"○",IF(B30&lt;D30,"×",IF(B30=D30,"△")))</f>
        <v>×</v>
      </c>
      <c r="D30" s="348">
        <v>62</v>
      </c>
      <c r="E30" s="349">
        <v>3</v>
      </c>
      <c r="F30" s="347" t="str">
        <f>IF(E30&gt;G30,"○",IF(E30&lt;G30,"×",IF(E30=G30,"△")))</f>
        <v>×</v>
      </c>
      <c r="G30" s="348">
        <v>57</v>
      </c>
      <c r="H30" s="349">
        <v>6</v>
      </c>
      <c r="I30" s="347" t="str">
        <f>IF(H30&gt;J30,"○",IF(H30&lt;J30,"×",IF(H30=J30,"△")))</f>
        <v>×</v>
      </c>
      <c r="J30" s="348">
        <v>62</v>
      </c>
      <c r="K30" s="347">
        <v>15</v>
      </c>
      <c r="L30" s="347" t="str">
        <f>IF(K30&gt;M30,"○",IF(K30&lt;M30,"×",IF(K30=M30,"△")))</f>
        <v>×</v>
      </c>
      <c r="M30" s="348">
        <v>41</v>
      </c>
      <c r="N30" s="607"/>
      <c r="O30" s="608"/>
      <c r="P30" s="609"/>
      <c r="Q30" s="449">
        <v>24</v>
      </c>
      <c r="R30" s="450" t="s">
        <v>306</v>
      </c>
      <c r="S30" s="451">
        <v>26</v>
      </c>
      <c r="T30" s="460">
        <f t="shared" si="0"/>
        <v>1</v>
      </c>
      <c r="U30" s="461">
        <f t="shared" si="1"/>
        <v>4</v>
      </c>
      <c r="V30" s="445">
        <f>E30+H30+K30+B30+Q30</f>
        <v>55</v>
      </c>
      <c r="W30" s="439">
        <f>G30+J30+M30+D30+S30</f>
        <v>248</v>
      </c>
      <c r="X30" s="440">
        <f t="shared" si="2"/>
        <v>-193</v>
      </c>
      <c r="Y30" s="456">
        <f t="shared" si="3"/>
        <v>5</v>
      </c>
      <c r="Z30" s="11">
        <f t="shared" si="4"/>
      </c>
      <c r="AA30" s="11">
        <f t="shared" si="5"/>
      </c>
      <c r="AB30" s="11">
        <f t="shared" si="6"/>
      </c>
      <c r="AC30" s="11">
        <f t="shared" si="7"/>
      </c>
      <c r="AD30" s="11">
        <f t="shared" si="8"/>
      </c>
      <c r="AE30" s="11">
        <f t="shared" si="9"/>
        <v>1</v>
      </c>
      <c r="AF30" s="11">
        <f t="shared" si="10"/>
        <v>1</v>
      </c>
      <c r="AG30" s="11">
        <f t="shared" si="11"/>
        <v>1</v>
      </c>
      <c r="AH30" s="11">
        <f t="shared" si="12"/>
        <v>1</v>
      </c>
      <c r="AI30" s="11">
        <f t="shared" si="13"/>
        <v>1</v>
      </c>
      <c r="AJ30" s="11">
        <f t="shared" si="14"/>
      </c>
      <c r="AK30" s="11">
        <f t="shared" si="15"/>
      </c>
      <c r="AL30" s="11">
        <f t="shared" si="16"/>
      </c>
      <c r="AM30" s="11">
        <f t="shared" si="17"/>
      </c>
      <c r="AN30" s="11">
        <f t="shared" si="18"/>
      </c>
      <c r="AO30" s="11">
        <f t="shared" si="19"/>
      </c>
      <c r="AP30" s="11">
        <f t="shared" si="20"/>
      </c>
      <c r="AQ30" s="11">
        <f t="shared" si="21"/>
      </c>
    </row>
    <row r="31" spans="1:43" ht="30" customHeight="1" thickBot="1">
      <c r="A31" s="212" t="str">
        <f>'参照'!B23</f>
        <v>茨田</v>
      </c>
      <c r="B31" s="351">
        <v>19</v>
      </c>
      <c r="C31" s="352" t="str">
        <f>IF(B31&gt;D31,"○",IF(B31&lt;D31,"×",IF(B31=D31,"△")))</f>
        <v>×</v>
      </c>
      <c r="D31" s="353">
        <v>50</v>
      </c>
      <c r="E31" s="354">
        <v>12</v>
      </c>
      <c r="F31" s="352" t="str">
        <f>IF(E31&gt;G31,"○",IF(E31&lt;G31,"×",IF(E31=G31,"△")))</f>
        <v>×</v>
      </c>
      <c r="G31" s="353">
        <v>38</v>
      </c>
      <c r="H31" s="354">
        <v>16</v>
      </c>
      <c r="I31" s="352" t="str">
        <f>IF(H31&gt;J31,"○",IF(H31&lt;J31,"×",IF(H31=J31,"△")))</f>
        <v>×</v>
      </c>
      <c r="J31" s="353">
        <v>40</v>
      </c>
      <c r="K31" s="354">
        <v>12</v>
      </c>
      <c r="L31" s="352" t="str">
        <f>IF(K31&gt;M31,"○",IF(K31&lt;M31,"×",IF(K31=M31,"△")))</f>
        <v>×</v>
      </c>
      <c r="M31" s="353">
        <v>38</v>
      </c>
      <c r="N31" s="452">
        <v>26</v>
      </c>
      <c r="O31" s="453" t="s">
        <v>565</v>
      </c>
      <c r="P31" s="454">
        <v>24</v>
      </c>
      <c r="Q31" s="595"/>
      <c r="R31" s="596"/>
      <c r="S31" s="617"/>
      <c r="T31" s="462">
        <f t="shared" si="0"/>
        <v>0</v>
      </c>
      <c r="U31" s="463">
        <f t="shared" si="1"/>
        <v>5</v>
      </c>
      <c r="V31" s="446">
        <f>E31+H31+K31+N31+B31</f>
        <v>85</v>
      </c>
      <c r="W31" s="447">
        <f>G31+J31+M31+P31+D31</f>
        <v>190</v>
      </c>
      <c r="X31" s="448">
        <f t="shared" si="2"/>
        <v>-105</v>
      </c>
      <c r="Y31" s="457">
        <f t="shared" si="3"/>
        <v>6</v>
      </c>
      <c r="Z31" s="11">
        <f t="shared" si="4"/>
      </c>
      <c r="AA31" s="11">
        <f t="shared" si="5"/>
      </c>
      <c r="AB31" s="11">
        <f t="shared" si="6"/>
      </c>
      <c r="AC31" s="11">
        <f t="shared" si="7"/>
      </c>
      <c r="AD31" s="11">
        <f t="shared" si="8"/>
      </c>
      <c r="AE31" s="11">
        <f t="shared" si="9"/>
      </c>
      <c r="AF31" s="11">
        <f t="shared" si="10"/>
        <v>1</v>
      </c>
      <c r="AG31" s="11">
        <f t="shared" si="11"/>
        <v>1</v>
      </c>
      <c r="AH31" s="11">
        <f t="shared" si="12"/>
        <v>1</v>
      </c>
      <c r="AI31" s="11">
        <f t="shared" si="13"/>
        <v>1</v>
      </c>
      <c r="AJ31" s="11">
        <f t="shared" si="14"/>
        <v>1</v>
      </c>
      <c r="AK31" s="11">
        <f t="shared" si="15"/>
      </c>
      <c r="AL31" s="11">
        <f t="shared" si="16"/>
      </c>
      <c r="AM31" s="11">
        <f t="shared" si="17"/>
      </c>
      <c r="AN31" s="11">
        <f t="shared" si="18"/>
      </c>
      <c r="AO31" s="11">
        <f t="shared" si="19"/>
      </c>
      <c r="AP31" s="11">
        <f t="shared" si="20"/>
      </c>
      <c r="AQ31" s="11">
        <f t="shared" si="21"/>
      </c>
    </row>
    <row r="32" spans="1:25" ht="19.5" customHeight="1">
      <c r="A32" s="611" t="s">
        <v>568</v>
      </c>
      <c r="B32" s="611"/>
      <c r="C32" s="611"/>
      <c r="D32" s="611"/>
      <c r="E32" s="611"/>
      <c r="F32" s="611"/>
      <c r="G32" s="611"/>
      <c r="H32" s="611"/>
      <c r="I32" s="611"/>
      <c r="J32" s="611"/>
      <c r="K32" s="611"/>
      <c r="L32" s="611"/>
      <c r="M32" s="611"/>
      <c r="N32" s="611"/>
      <c r="O32" s="611"/>
      <c r="P32" s="611"/>
      <c r="Q32" s="611"/>
      <c r="R32" s="611"/>
      <c r="S32" s="611"/>
      <c r="T32" s="611"/>
      <c r="U32" s="611"/>
      <c r="V32" s="611"/>
      <c r="W32" s="611"/>
      <c r="X32" s="611"/>
      <c r="Y32" s="611"/>
    </row>
    <row r="33" spans="1:25" ht="25.5">
      <c r="A33" s="618" t="s">
        <v>405</v>
      </c>
      <c r="B33" s="618"/>
      <c r="C33" s="618"/>
      <c r="D33" s="618"/>
      <c r="E33" s="618"/>
      <c r="F33" s="618"/>
      <c r="G33" s="618"/>
      <c r="H33" s="618"/>
      <c r="I33" s="618"/>
      <c r="J33" s="618"/>
      <c r="K33" s="618"/>
      <c r="L33" s="618"/>
      <c r="M33" s="618"/>
      <c r="N33" s="618"/>
      <c r="O33" s="618"/>
      <c r="P33" s="618"/>
      <c r="Q33" s="618"/>
      <c r="R33" s="618"/>
      <c r="S33" s="618"/>
      <c r="T33" s="618"/>
      <c r="U33" s="618"/>
      <c r="V33" s="618"/>
      <c r="W33" s="306"/>
      <c r="X33" s="306"/>
      <c r="Y33" s="306"/>
    </row>
    <row r="34" spans="1:25" ht="25.5">
      <c r="A34" s="619"/>
      <c r="B34" s="619"/>
      <c r="C34" s="619"/>
      <c r="D34" s="619"/>
      <c r="E34" s="619"/>
      <c r="F34" s="619"/>
      <c r="G34" s="619"/>
      <c r="H34" s="619"/>
      <c r="I34" s="619"/>
      <c r="J34" s="619"/>
      <c r="K34" s="619"/>
      <c r="L34" s="619"/>
      <c r="M34" s="619"/>
      <c r="N34" s="619"/>
      <c r="O34" s="619"/>
      <c r="P34" s="619"/>
      <c r="Q34" s="619"/>
      <c r="R34" s="619"/>
      <c r="S34" s="619"/>
      <c r="T34" s="619"/>
      <c r="U34" s="619"/>
      <c r="V34" s="619"/>
      <c r="W34" s="307"/>
      <c r="X34" s="307"/>
      <c r="Y34" s="307"/>
    </row>
    <row r="37" spans="1:15" ht="22.5" customHeight="1">
      <c r="A37" s="118" t="s">
        <v>31</v>
      </c>
      <c r="B37" s="6"/>
      <c r="C37" s="119" t="s">
        <v>62</v>
      </c>
      <c r="D37" s="120"/>
      <c r="E37" s="120"/>
      <c r="F37" s="120"/>
      <c r="G37" s="120"/>
      <c r="H37" s="120"/>
      <c r="I37" s="120"/>
      <c r="J37" s="120"/>
      <c r="K37" s="120"/>
      <c r="L37" s="120"/>
      <c r="M37" s="97"/>
      <c r="N37" s="97"/>
      <c r="O37" s="97"/>
    </row>
    <row r="38" spans="2:32" s="12" customFormat="1" ht="22.5" customHeight="1" thickBot="1">
      <c r="B38" s="579" t="s">
        <v>397</v>
      </c>
      <c r="C38" s="580"/>
      <c r="D38" s="580"/>
      <c r="E38" s="580"/>
      <c r="F38" s="581"/>
      <c r="G38" s="579" t="s">
        <v>398</v>
      </c>
      <c r="H38" s="580"/>
      <c r="I38" s="580"/>
      <c r="J38" s="580"/>
      <c r="K38" s="581"/>
      <c r="L38" s="579" t="s">
        <v>399</v>
      </c>
      <c r="M38" s="580"/>
      <c r="N38" s="580"/>
      <c r="O38" s="580"/>
      <c r="P38" s="581"/>
      <c r="Q38" s="579" t="s">
        <v>400</v>
      </c>
      <c r="R38" s="580"/>
      <c r="S38" s="580"/>
      <c r="T38" s="580"/>
      <c r="U38" s="581"/>
      <c r="AA38" s="585" t="s">
        <v>410</v>
      </c>
      <c r="AB38" s="585"/>
      <c r="AC38" s="585"/>
      <c r="AD38" s="585"/>
      <c r="AE38" s="585"/>
      <c r="AF38" s="585"/>
    </row>
    <row r="39" spans="2:32" ht="22.5" customHeight="1" thickBot="1">
      <c r="B39" s="115">
        <v>1</v>
      </c>
      <c r="C39" s="586" t="s">
        <v>4</v>
      </c>
      <c r="D39" s="587"/>
      <c r="E39" s="587"/>
      <c r="F39" s="588"/>
      <c r="G39" s="115">
        <v>1</v>
      </c>
      <c r="H39" s="586" t="s">
        <v>564</v>
      </c>
      <c r="I39" s="587"/>
      <c r="J39" s="587"/>
      <c r="K39" s="588"/>
      <c r="L39" s="115">
        <v>1</v>
      </c>
      <c r="M39" s="586" t="s">
        <v>17</v>
      </c>
      <c r="N39" s="587"/>
      <c r="O39" s="587"/>
      <c r="P39" s="588"/>
      <c r="Q39" s="115">
        <v>1</v>
      </c>
      <c r="R39" s="586" t="s">
        <v>13</v>
      </c>
      <c r="S39" s="587"/>
      <c r="T39" s="587"/>
      <c r="U39" s="588"/>
      <c r="V39" s="575" t="s">
        <v>492</v>
      </c>
      <c r="W39" s="575"/>
      <c r="X39" s="575"/>
      <c r="Y39" s="575"/>
      <c r="Z39" s="575"/>
      <c r="AA39" s="612" t="s">
        <v>401</v>
      </c>
      <c r="AB39" s="612"/>
      <c r="AC39" s="612"/>
      <c r="AD39" s="612"/>
      <c r="AE39" s="612"/>
      <c r="AF39" s="612"/>
    </row>
    <row r="40" spans="2:32" ht="22.5" customHeight="1" thickBot="1">
      <c r="B40" s="115">
        <v>2</v>
      </c>
      <c r="C40" s="586" t="s">
        <v>7</v>
      </c>
      <c r="D40" s="587"/>
      <c r="E40" s="587"/>
      <c r="F40" s="588"/>
      <c r="G40" s="115">
        <v>2</v>
      </c>
      <c r="H40" s="586" t="s">
        <v>21</v>
      </c>
      <c r="I40" s="587"/>
      <c r="J40" s="587"/>
      <c r="K40" s="588"/>
      <c r="L40" s="115">
        <v>2</v>
      </c>
      <c r="M40" s="586" t="s">
        <v>182</v>
      </c>
      <c r="N40" s="587"/>
      <c r="O40" s="587"/>
      <c r="P40" s="588"/>
      <c r="Q40" s="115">
        <v>2</v>
      </c>
      <c r="R40" s="586" t="s">
        <v>12</v>
      </c>
      <c r="S40" s="587"/>
      <c r="T40" s="587"/>
      <c r="U40" s="588"/>
      <c r="V40" s="575"/>
      <c r="W40" s="575"/>
      <c r="X40" s="575"/>
      <c r="Y40" s="575"/>
      <c r="Z40" s="575"/>
      <c r="AA40" s="612"/>
      <c r="AB40" s="612"/>
      <c r="AC40" s="612"/>
      <c r="AD40" s="612"/>
      <c r="AE40" s="612"/>
      <c r="AF40" s="612"/>
    </row>
    <row r="41" spans="2:32" ht="22.5" customHeight="1" thickBot="1">
      <c r="B41" s="116">
        <v>3</v>
      </c>
      <c r="C41" s="586" t="s">
        <v>9</v>
      </c>
      <c r="D41" s="587"/>
      <c r="E41" s="587"/>
      <c r="F41" s="588"/>
      <c r="G41" s="116">
        <v>3</v>
      </c>
      <c r="H41" s="586" t="s">
        <v>14</v>
      </c>
      <c r="I41" s="587"/>
      <c r="J41" s="587"/>
      <c r="K41" s="588"/>
      <c r="L41" s="116">
        <v>3</v>
      </c>
      <c r="M41" s="586" t="s">
        <v>11</v>
      </c>
      <c r="N41" s="587"/>
      <c r="O41" s="587"/>
      <c r="P41" s="588"/>
      <c r="Q41" s="116">
        <v>3</v>
      </c>
      <c r="R41" s="586" t="s">
        <v>5</v>
      </c>
      <c r="S41" s="587"/>
      <c r="T41" s="587"/>
      <c r="U41" s="588"/>
      <c r="V41" s="576" t="s">
        <v>492</v>
      </c>
      <c r="W41" s="577"/>
      <c r="X41" s="577"/>
      <c r="Y41" s="577"/>
      <c r="Z41" s="578"/>
      <c r="AA41" s="612"/>
      <c r="AB41" s="612"/>
      <c r="AC41" s="612"/>
      <c r="AD41" s="612"/>
      <c r="AE41" s="612"/>
      <c r="AF41" s="612"/>
    </row>
    <row r="42" spans="2:32" ht="22.5" customHeight="1" thickBot="1">
      <c r="B42" s="116">
        <v>4</v>
      </c>
      <c r="C42" s="586" t="s">
        <v>566</v>
      </c>
      <c r="D42" s="587"/>
      <c r="E42" s="587"/>
      <c r="F42" s="588"/>
      <c r="G42" s="116">
        <v>4</v>
      </c>
      <c r="H42" s="586" t="s">
        <v>18</v>
      </c>
      <c r="I42" s="587"/>
      <c r="J42" s="587"/>
      <c r="K42" s="588"/>
      <c r="L42" s="116">
        <v>4</v>
      </c>
      <c r="M42" s="586" t="s">
        <v>93</v>
      </c>
      <c r="N42" s="587"/>
      <c r="O42" s="587"/>
      <c r="P42" s="588"/>
      <c r="Q42" s="116">
        <v>4</v>
      </c>
      <c r="R42" s="586" t="s">
        <v>16</v>
      </c>
      <c r="S42" s="587"/>
      <c r="T42" s="587"/>
      <c r="U42" s="588"/>
      <c r="V42" s="576"/>
      <c r="W42" s="577"/>
      <c r="X42" s="577"/>
      <c r="Y42" s="577"/>
      <c r="Z42" s="578"/>
      <c r="AA42" s="612"/>
      <c r="AB42" s="612"/>
      <c r="AC42" s="612"/>
      <c r="AD42" s="612"/>
      <c r="AE42" s="612"/>
      <c r="AF42" s="612"/>
    </row>
    <row r="43" spans="2:32" ht="22.5" customHeight="1">
      <c r="B43" s="117">
        <v>5</v>
      </c>
      <c r="C43" s="586" t="s">
        <v>557</v>
      </c>
      <c r="D43" s="587"/>
      <c r="E43" s="587"/>
      <c r="F43" s="588"/>
      <c r="G43" s="117">
        <v>5</v>
      </c>
      <c r="H43" s="586" t="s">
        <v>8</v>
      </c>
      <c r="I43" s="587"/>
      <c r="J43" s="587"/>
      <c r="K43" s="588"/>
      <c r="L43" s="117">
        <v>5</v>
      </c>
      <c r="M43" s="586" t="s">
        <v>298</v>
      </c>
      <c r="N43" s="587"/>
      <c r="O43" s="587"/>
      <c r="P43" s="588"/>
      <c r="Q43" s="117">
        <v>5</v>
      </c>
      <c r="R43" s="586" t="s">
        <v>19</v>
      </c>
      <c r="S43" s="587"/>
      <c r="T43" s="587"/>
      <c r="U43" s="588"/>
      <c r="V43" s="582" t="s">
        <v>402</v>
      </c>
      <c r="W43" s="583"/>
      <c r="X43" s="583"/>
      <c r="Y43" s="583"/>
      <c r="Z43" s="584"/>
      <c r="AA43" s="589" t="s">
        <v>403</v>
      </c>
      <c r="AB43" s="590"/>
      <c r="AC43" s="590"/>
      <c r="AD43" s="590"/>
      <c r="AE43" s="590"/>
      <c r="AF43" s="591"/>
    </row>
    <row r="44" spans="17:32" ht="22.5" customHeight="1" thickBot="1">
      <c r="Q44" s="117">
        <v>6</v>
      </c>
      <c r="R44" s="586" t="s">
        <v>20</v>
      </c>
      <c r="S44" s="587"/>
      <c r="T44" s="587"/>
      <c r="U44" s="588"/>
      <c r="V44" s="582"/>
      <c r="W44" s="583"/>
      <c r="X44" s="583"/>
      <c r="Y44" s="583"/>
      <c r="Z44" s="584"/>
      <c r="AA44" s="592"/>
      <c r="AB44" s="593"/>
      <c r="AC44" s="593"/>
      <c r="AD44" s="593"/>
      <c r="AE44" s="593"/>
      <c r="AF44" s="594"/>
    </row>
  </sheetData>
  <sheetProtection/>
  <mergeCells count="76">
    <mergeCell ref="E17:G17"/>
    <mergeCell ref="B18:D18"/>
    <mergeCell ref="E19:G19"/>
    <mergeCell ref="N30:P30"/>
    <mergeCell ref="N22:P22"/>
    <mergeCell ref="Q7:V7"/>
    <mergeCell ref="H9:J9"/>
    <mergeCell ref="K9:M9"/>
    <mergeCell ref="N9:P9"/>
    <mergeCell ref="H17:J17"/>
    <mergeCell ref="H12:J12"/>
    <mergeCell ref="N14:P14"/>
    <mergeCell ref="B2:D2"/>
    <mergeCell ref="K1:M1"/>
    <mergeCell ref="E11:G11"/>
    <mergeCell ref="E1:G1"/>
    <mergeCell ref="B9:D9"/>
    <mergeCell ref="B10:D10"/>
    <mergeCell ref="H1:J1"/>
    <mergeCell ref="N1:P1"/>
    <mergeCell ref="E3:G3"/>
    <mergeCell ref="H4:J4"/>
    <mergeCell ref="K5:M5"/>
    <mergeCell ref="C40:F40"/>
    <mergeCell ref="M40:P40"/>
    <mergeCell ref="K21:M21"/>
    <mergeCell ref="H39:K39"/>
    <mergeCell ref="G38:K38"/>
    <mergeCell ref="A33:V34"/>
    <mergeCell ref="R39:U39"/>
    <mergeCell ref="B1:D1"/>
    <mergeCell ref="B38:F38"/>
    <mergeCell ref="AA39:AF42"/>
    <mergeCell ref="E25:G25"/>
    <mergeCell ref="H25:J25"/>
    <mergeCell ref="K25:M25"/>
    <mergeCell ref="N25:P25"/>
    <mergeCell ref="Q25:S25"/>
    <mergeCell ref="Q31:S31"/>
    <mergeCell ref="H28:J28"/>
    <mergeCell ref="C43:F43"/>
    <mergeCell ref="C41:F41"/>
    <mergeCell ref="K29:M29"/>
    <mergeCell ref="H43:K43"/>
    <mergeCell ref="C39:F39"/>
    <mergeCell ref="L38:P38"/>
    <mergeCell ref="C42:F42"/>
    <mergeCell ref="A32:Y32"/>
    <mergeCell ref="R40:U40"/>
    <mergeCell ref="R41:U41"/>
    <mergeCell ref="R42:U42"/>
    <mergeCell ref="H41:K41"/>
    <mergeCell ref="R44:U44"/>
    <mergeCell ref="M43:P43"/>
    <mergeCell ref="R43:U43"/>
    <mergeCell ref="M42:P42"/>
    <mergeCell ref="N6:P6"/>
    <mergeCell ref="B26:D26"/>
    <mergeCell ref="B25:D25"/>
    <mergeCell ref="E9:G9"/>
    <mergeCell ref="K17:M17"/>
    <mergeCell ref="E27:G27"/>
    <mergeCell ref="H20:J20"/>
    <mergeCell ref="N17:P17"/>
    <mergeCell ref="K13:M13"/>
    <mergeCell ref="B17:D17"/>
    <mergeCell ref="V39:Z40"/>
    <mergeCell ref="V41:Z42"/>
    <mergeCell ref="Q38:U38"/>
    <mergeCell ref="V43:Z44"/>
    <mergeCell ref="AA38:AF38"/>
    <mergeCell ref="H42:K42"/>
    <mergeCell ref="H40:K40"/>
    <mergeCell ref="M39:P39"/>
    <mergeCell ref="M41:P41"/>
    <mergeCell ref="AA43:AF44"/>
  </mergeCells>
  <printOptions/>
  <pageMargins left="0.34" right="0.19" top="0.39" bottom="0.42" header="0.28" footer="0.2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92D050"/>
  </sheetPr>
  <dimension ref="A1:K44"/>
  <sheetViews>
    <sheetView view="pageBreakPreview" zoomScale="60" zoomScalePageLayoutView="0" workbookViewId="0" topLeftCell="A13">
      <selection activeCell="G39" sqref="G39:I39"/>
    </sheetView>
  </sheetViews>
  <sheetFormatPr defaultColWidth="9.00390625" defaultRowHeight="13.5"/>
  <cols>
    <col min="1" max="1" width="4.875" style="4" customWidth="1"/>
    <col min="2" max="2" width="11.50390625" style="4" customWidth="1"/>
    <col min="3" max="3" width="11.25390625" style="4" customWidth="1"/>
    <col min="4" max="4" width="8.75390625" style="4" customWidth="1"/>
    <col min="5" max="5" width="11.25390625" style="4" customWidth="1"/>
    <col min="6" max="6" width="10.00390625" style="4" customWidth="1"/>
    <col min="7" max="7" width="11.25390625" style="4" customWidth="1"/>
    <col min="8" max="8" width="8.75390625" style="4" customWidth="1"/>
    <col min="9" max="9" width="11.25390625" style="4" customWidth="1"/>
    <col min="10" max="10" width="10.00390625" style="4" customWidth="1"/>
    <col min="11" max="11" width="3.625" style="21" customWidth="1"/>
    <col min="12" max="16384" width="9.00390625" style="4" customWidth="1"/>
  </cols>
  <sheetData>
    <row r="1" spans="2:11" ht="38.25" customHeight="1">
      <c r="B1" s="424" t="s">
        <v>370</v>
      </c>
      <c r="F1" s="621" t="s">
        <v>201</v>
      </c>
      <c r="G1" s="622"/>
      <c r="H1" s="310"/>
      <c r="I1" s="623" t="s">
        <v>558</v>
      </c>
      <c r="J1" s="624"/>
      <c r="K1" s="4"/>
    </row>
    <row r="2" spans="2:10" s="2" customFormat="1" ht="38.25" customHeight="1">
      <c r="B2" s="9" t="s">
        <v>559</v>
      </c>
      <c r="G2" s="425" t="s">
        <v>23</v>
      </c>
      <c r="H2" s="639" t="s">
        <v>4</v>
      </c>
      <c r="I2" s="639"/>
      <c r="J2" s="22" t="s">
        <v>24</v>
      </c>
    </row>
    <row r="3" spans="2:7" s="2" customFormat="1" ht="13.5" customHeight="1" thickBot="1">
      <c r="B3" s="1"/>
      <c r="E3" s="1"/>
      <c r="G3" s="3"/>
    </row>
    <row r="4" spans="2:11" ht="24" customHeight="1" thickBot="1">
      <c r="B4" s="1"/>
      <c r="C4" s="628" t="s">
        <v>201</v>
      </c>
      <c r="D4" s="629"/>
      <c r="E4" s="629"/>
      <c r="F4" s="630"/>
      <c r="G4" s="625" t="s">
        <v>558</v>
      </c>
      <c r="H4" s="626"/>
      <c r="I4" s="626"/>
      <c r="J4" s="627"/>
      <c r="K4" s="4"/>
    </row>
    <row r="5" spans="2:11" ht="24" customHeight="1" thickBot="1">
      <c r="B5" s="161"/>
      <c r="C5" s="636" t="s">
        <v>34</v>
      </c>
      <c r="D5" s="637"/>
      <c r="E5" s="638"/>
      <c r="F5" s="311" t="s">
        <v>35</v>
      </c>
      <c r="G5" s="564" t="s">
        <v>36</v>
      </c>
      <c r="H5" s="566"/>
      <c r="I5" s="565"/>
      <c r="J5" s="161" t="s">
        <v>35</v>
      </c>
      <c r="K5" s="4"/>
    </row>
    <row r="6" spans="1:11" ht="24" customHeight="1">
      <c r="A6" s="574" t="s">
        <v>495</v>
      </c>
      <c r="B6" s="109">
        <v>0.4166666666666667</v>
      </c>
      <c r="C6" s="312" t="str">
        <f>'予選記入用'!C39</f>
        <v>長尾</v>
      </c>
      <c r="D6" s="312" t="s">
        <v>562</v>
      </c>
      <c r="E6" s="312" t="str">
        <f>'予選記入用'!H39</f>
        <v>香里丘</v>
      </c>
      <c r="F6" s="313" t="str">
        <f>C8</f>
        <v>市岡</v>
      </c>
      <c r="G6" s="159" t="str">
        <f>'予選記入用'!C40</f>
        <v>寝屋川</v>
      </c>
      <c r="H6" s="159" t="s">
        <v>562</v>
      </c>
      <c r="I6" s="159" t="str">
        <f>'予選記入用'!H40</f>
        <v>枚方</v>
      </c>
      <c r="J6" s="206" t="str">
        <f>G8</f>
        <v>芦間</v>
      </c>
      <c r="K6" s="4"/>
    </row>
    <row r="7" spans="1:11" ht="24" customHeight="1">
      <c r="A7" s="574"/>
      <c r="B7" s="79" t="s">
        <v>75</v>
      </c>
      <c r="C7" s="314"/>
      <c r="D7" s="314"/>
      <c r="E7" s="314"/>
      <c r="F7" s="315" t="str">
        <f>E8</f>
        <v>牧野</v>
      </c>
      <c r="G7" s="154"/>
      <c r="H7" s="154"/>
      <c r="I7" s="154"/>
      <c r="J7" s="205" t="str">
        <f>I8</f>
        <v>枚方津田</v>
      </c>
      <c r="K7" s="4"/>
    </row>
    <row r="8" spans="1:11" ht="24" customHeight="1">
      <c r="A8" s="574" t="s">
        <v>496</v>
      </c>
      <c r="B8" s="110">
        <v>0.4513888888888889</v>
      </c>
      <c r="C8" s="316" t="str">
        <f>'予選記入用'!M39</f>
        <v>市岡</v>
      </c>
      <c r="D8" s="316" t="s">
        <v>563</v>
      </c>
      <c r="E8" s="316" t="str">
        <f>'予選記入用'!R39</f>
        <v>牧野</v>
      </c>
      <c r="F8" s="317" t="str">
        <f>C6</f>
        <v>長尾</v>
      </c>
      <c r="G8" s="155" t="str">
        <f>'予選記入用'!M40</f>
        <v>芦間</v>
      </c>
      <c r="H8" s="155" t="s">
        <v>562</v>
      </c>
      <c r="I8" s="155" t="str">
        <f>'予選記入用'!R40</f>
        <v>枚方津田</v>
      </c>
      <c r="J8" s="203" t="str">
        <f>G6</f>
        <v>寝屋川</v>
      </c>
      <c r="K8" s="4"/>
    </row>
    <row r="9" spans="1:11" ht="24" customHeight="1" thickBot="1">
      <c r="A9" s="574"/>
      <c r="B9" s="158" t="s">
        <v>75</v>
      </c>
      <c r="C9" s="318"/>
      <c r="D9" s="318"/>
      <c r="E9" s="318"/>
      <c r="F9" s="319" t="str">
        <f>E6</f>
        <v>香里丘</v>
      </c>
      <c r="G9" s="156"/>
      <c r="H9" s="156"/>
      <c r="I9" s="156"/>
      <c r="J9" s="204" t="str">
        <f>I6</f>
        <v>枚方</v>
      </c>
      <c r="K9" s="4"/>
    </row>
    <row r="10" spans="2:11" ht="24" customHeight="1" thickBot="1">
      <c r="B10" s="631" t="s">
        <v>472</v>
      </c>
      <c r="C10" s="632"/>
      <c r="D10" s="632"/>
      <c r="E10" s="632"/>
      <c r="F10" s="632"/>
      <c r="G10" s="632"/>
      <c r="H10" s="632"/>
      <c r="I10" s="632"/>
      <c r="J10" s="633"/>
      <c r="K10" s="4"/>
    </row>
    <row r="11" spans="1:11" ht="24" customHeight="1">
      <c r="A11" s="574" t="s">
        <v>497</v>
      </c>
      <c r="B11" s="183">
        <v>0.5069444444444444</v>
      </c>
      <c r="C11" s="320" t="str">
        <f>'予選記入用'!C39</f>
        <v>長尾</v>
      </c>
      <c r="D11" s="320" t="s">
        <v>562</v>
      </c>
      <c r="E11" s="320" t="str">
        <f>'予選記入用'!M39</f>
        <v>市岡</v>
      </c>
      <c r="F11" s="313" t="str">
        <f>C13</f>
        <v>香里丘</v>
      </c>
      <c r="G11" s="180" t="str">
        <f>'予選記入用'!C40</f>
        <v>寝屋川</v>
      </c>
      <c r="H11" s="180" t="s">
        <v>562</v>
      </c>
      <c r="I11" s="180" t="str">
        <f>'予選記入用'!M40</f>
        <v>芦間</v>
      </c>
      <c r="J11" s="206" t="str">
        <f>G13</f>
        <v>枚方</v>
      </c>
      <c r="K11" s="4"/>
    </row>
    <row r="12" spans="1:11" ht="24" customHeight="1">
      <c r="A12" s="574"/>
      <c r="B12" s="79" t="s">
        <v>75</v>
      </c>
      <c r="C12" s="314"/>
      <c r="D12" s="314"/>
      <c r="E12" s="314"/>
      <c r="F12" s="315" t="str">
        <f>E13</f>
        <v>牧野</v>
      </c>
      <c r="G12" s="154"/>
      <c r="H12" s="154"/>
      <c r="I12" s="154"/>
      <c r="J12" s="205" t="str">
        <f>I13</f>
        <v>枚方津田</v>
      </c>
      <c r="K12" s="4"/>
    </row>
    <row r="13" spans="1:11" ht="24" customHeight="1">
      <c r="A13" s="574" t="s">
        <v>498</v>
      </c>
      <c r="B13" s="158">
        <v>0.5416666666666666</v>
      </c>
      <c r="C13" s="318" t="str">
        <f>'予選記入用'!H39</f>
        <v>香里丘</v>
      </c>
      <c r="D13" s="318" t="s">
        <v>562</v>
      </c>
      <c r="E13" s="320" t="str">
        <f>'予選記入用'!R39</f>
        <v>牧野</v>
      </c>
      <c r="F13" s="317" t="str">
        <f>C11</f>
        <v>長尾</v>
      </c>
      <c r="G13" s="156" t="str">
        <f>'予選記入用'!H40</f>
        <v>枚方</v>
      </c>
      <c r="H13" s="156" t="s">
        <v>562</v>
      </c>
      <c r="I13" s="180" t="str">
        <f>'予選記入用'!R40</f>
        <v>枚方津田</v>
      </c>
      <c r="J13" s="203" t="str">
        <f>G11</f>
        <v>寝屋川</v>
      </c>
      <c r="K13" s="4"/>
    </row>
    <row r="14" spans="1:11" ht="24" customHeight="1" thickBot="1">
      <c r="A14" s="574"/>
      <c r="B14" s="181" t="s">
        <v>75</v>
      </c>
      <c r="C14" s="321"/>
      <c r="D14" s="321"/>
      <c r="E14" s="318"/>
      <c r="F14" s="319" t="str">
        <f>E11</f>
        <v>市岡</v>
      </c>
      <c r="G14" s="182"/>
      <c r="H14" s="182"/>
      <c r="I14" s="156"/>
      <c r="J14" s="204" t="str">
        <f>I11</f>
        <v>芦間</v>
      </c>
      <c r="K14" s="4"/>
    </row>
    <row r="15" spans="2:11" ht="24" customHeight="1" thickBot="1">
      <c r="B15" s="631" t="s">
        <v>472</v>
      </c>
      <c r="C15" s="632"/>
      <c r="D15" s="632"/>
      <c r="E15" s="632"/>
      <c r="F15" s="632"/>
      <c r="G15" s="632"/>
      <c r="H15" s="632"/>
      <c r="I15" s="632"/>
      <c r="J15" s="633"/>
      <c r="K15" s="4"/>
    </row>
    <row r="16" spans="1:11" ht="24" customHeight="1">
      <c r="A16" s="574" t="s">
        <v>499</v>
      </c>
      <c r="B16" s="183">
        <v>0.5972222222222222</v>
      </c>
      <c r="C16" s="320" t="str">
        <f>'予選記入用'!R39</f>
        <v>牧野</v>
      </c>
      <c r="D16" s="320" t="s">
        <v>562</v>
      </c>
      <c r="E16" s="320" t="str">
        <f>'予選記入用'!C39</f>
        <v>長尾</v>
      </c>
      <c r="F16" s="313" t="str">
        <f>C18</f>
        <v>香里丘</v>
      </c>
      <c r="G16" s="180" t="str">
        <f>'予選記入用'!R40</f>
        <v>枚方津田</v>
      </c>
      <c r="H16" s="180" t="s">
        <v>563</v>
      </c>
      <c r="I16" s="180" t="str">
        <f>'予選記入用'!C40</f>
        <v>寝屋川</v>
      </c>
      <c r="J16" s="206" t="str">
        <f>G18</f>
        <v>枚方</v>
      </c>
      <c r="K16" s="4"/>
    </row>
    <row r="17" spans="1:11" ht="24" customHeight="1">
      <c r="A17" s="574"/>
      <c r="B17" s="158" t="s">
        <v>75</v>
      </c>
      <c r="C17" s="318"/>
      <c r="D17" s="318"/>
      <c r="E17" s="318"/>
      <c r="F17" s="315" t="str">
        <f>E18</f>
        <v>市岡</v>
      </c>
      <c r="G17" s="156"/>
      <c r="H17" s="156"/>
      <c r="I17" s="156"/>
      <c r="J17" s="205" t="str">
        <f>I18</f>
        <v>芦間</v>
      </c>
      <c r="K17" s="4"/>
    </row>
    <row r="18" spans="1:11" ht="24" customHeight="1">
      <c r="A18" s="574" t="s">
        <v>500</v>
      </c>
      <c r="B18" s="153">
        <v>0.6319444444444444</v>
      </c>
      <c r="C18" s="316" t="str">
        <f>'予選記入用'!H39</f>
        <v>香里丘</v>
      </c>
      <c r="D18" s="316" t="s">
        <v>562</v>
      </c>
      <c r="E18" s="322" t="str">
        <f>'予選記入用'!M39</f>
        <v>市岡</v>
      </c>
      <c r="F18" s="317" t="str">
        <f>C16</f>
        <v>牧野</v>
      </c>
      <c r="G18" s="155" t="str">
        <f>'予選記入用'!H40</f>
        <v>枚方</v>
      </c>
      <c r="H18" s="155" t="s">
        <v>562</v>
      </c>
      <c r="I18" s="152" t="str">
        <f>'予選記入用'!M40</f>
        <v>芦間</v>
      </c>
      <c r="J18" s="203" t="str">
        <f>G16</f>
        <v>枚方津田</v>
      </c>
      <c r="K18" s="4"/>
    </row>
    <row r="19" spans="1:11" ht="24" customHeight="1" thickBot="1">
      <c r="A19" s="574"/>
      <c r="B19" s="160" t="s">
        <v>75</v>
      </c>
      <c r="C19" s="323"/>
      <c r="D19" s="324"/>
      <c r="E19" s="323"/>
      <c r="F19" s="319" t="str">
        <f>E16</f>
        <v>長尾</v>
      </c>
      <c r="G19" s="184"/>
      <c r="H19" s="157"/>
      <c r="I19" s="184"/>
      <c r="J19" s="204" t="str">
        <f>I16</f>
        <v>寝屋川</v>
      </c>
      <c r="K19" s="104"/>
    </row>
    <row r="20" ht="7.5" customHeight="1">
      <c r="K20" s="4"/>
    </row>
    <row r="21" spans="2:11" ht="37.5" customHeight="1">
      <c r="B21" s="1"/>
      <c r="F21" s="621" t="s">
        <v>560</v>
      </c>
      <c r="G21" s="622"/>
      <c r="H21" s="310"/>
      <c r="I21" s="623" t="s">
        <v>200</v>
      </c>
      <c r="J21" s="624"/>
      <c r="K21" s="4"/>
    </row>
    <row r="22" spans="2:11" ht="36.75" customHeight="1">
      <c r="B22" s="9" t="s">
        <v>561</v>
      </c>
      <c r="C22" s="2"/>
      <c r="D22" s="2"/>
      <c r="E22" s="2"/>
      <c r="F22" s="2"/>
      <c r="G22" s="425" t="s">
        <v>23</v>
      </c>
      <c r="H22" s="639" t="s">
        <v>14</v>
      </c>
      <c r="I22" s="639"/>
      <c r="J22" s="22" t="s">
        <v>24</v>
      </c>
      <c r="K22" s="4"/>
    </row>
    <row r="23" spans="2:11" ht="13.5" customHeight="1" thickBot="1">
      <c r="B23" s="1"/>
      <c r="C23" s="2"/>
      <c r="D23" s="2"/>
      <c r="E23" s="1"/>
      <c r="F23" s="2"/>
      <c r="G23" s="3"/>
      <c r="H23" s="2"/>
      <c r="I23" s="2"/>
      <c r="J23" s="2"/>
      <c r="K23" s="4"/>
    </row>
    <row r="24" spans="2:11" ht="24" customHeight="1" thickBot="1">
      <c r="B24" s="1"/>
      <c r="C24" s="628" t="s">
        <v>560</v>
      </c>
      <c r="D24" s="629"/>
      <c r="E24" s="629"/>
      <c r="F24" s="630"/>
      <c r="G24" s="625" t="s">
        <v>200</v>
      </c>
      <c r="H24" s="626"/>
      <c r="I24" s="626"/>
      <c r="J24" s="627"/>
      <c r="K24" s="4"/>
    </row>
    <row r="25" spans="2:11" ht="24" customHeight="1" thickBot="1">
      <c r="B25" s="161"/>
      <c r="C25" s="634" t="s">
        <v>25</v>
      </c>
      <c r="D25" s="634"/>
      <c r="E25" s="634"/>
      <c r="F25" s="311" t="s">
        <v>26</v>
      </c>
      <c r="G25" s="635" t="s">
        <v>27</v>
      </c>
      <c r="H25" s="635"/>
      <c r="I25" s="635"/>
      <c r="J25" s="161" t="s">
        <v>26</v>
      </c>
      <c r="K25" s="4"/>
    </row>
    <row r="26" spans="1:11" ht="24" customHeight="1">
      <c r="A26" s="574" t="s">
        <v>529</v>
      </c>
      <c r="B26" s="109">
        <v>0.4166666666666667</v>
      </c>
      <c r="C26" s="312" t="str">
        <f>'予選記入用'!C41</f>
        <v>大手前</v>
      </c>
      <c r="D26" s="312" t="s">
        <v>562</v>
      </c>
      <c r="E26" s="312" t="str">
        <f>'予選記入用'!H41</f>
        <v>交野</v>
      </c>
      <c r="F26" s="313" t="str">
        <f>C28</f>
        <v>旭</v>
      </c>
      <c r="G26" s="159" t="str">
        <f>'予選記入用'!C42</f>
        <v>緑風冠</v>
      </c>
      <c r="H26" s="159" t="s">
        <v>562</v>
      </c>
      <c r="I26" s="159" t="str">
        <f>'予選記入用'!H42</f>
        <v>港</v>
      </c>
      <c r="J26" s="206" t="str">
        <f>G28</f>
        <v>西寝屋川</v>
      </c>
      <c r="K26" s="4"/>
    </row>
    <row r="27" spans="1:11" ht="24" customHeight="1">
      <c r="A27" s="574"/>
      <c r="B27" s="79" t="s">
        <v>75</v>
      </c>
      <c r="C27" s="314"/>
      <c r="D27" s="314"/>
      <c r="E27" s="314"/>
      <c r="F27" s="315" t="str">
        <f>E28</f>
        <v>四條畷</v>
      </c>
      <c r="G27" s="154"/>
      <c r="H27" s="154"/>
      <c r="I27" s="154"/>
      <c r="J27" s="205" t="str">
        <f>I28</f>
        <v>門真西</v>
      </c>
      <c r="K27" s="4"/>
    </row>
    <row r="28" spans="1:11" ht="24" customHeight="1">
      <c r="A28" s="574" t="s">
        <v>496</v>
      </c>
      <c r="B28" s="110">
        <v>0.4513888888888889</v>
      </c>
      <c r="C28" s="316" t="str">
        <f>'予選記入用'!M41</f>
        <v>旭</v>
      </c>
      <c r="D28" s="316" t="s">
        <v>562</v>
      </c>
      <c r="E28" s="316" t="str">
        <f>'予選記入用'!R41</f>
        <v>四條畷</v>
      </c>
      <c r="F28" s="317" t="str">
        <f>C26</f>
        <v>大手前</v>
      </c>
      <c r="G28" s="155" t="str">
        <f>'予選記入用'!M42</f>
        <v>西寝屋川</v>
      </c>
      <c r="H28" s="155" t="s">
        <v>563</v>
      </c>
      <c r="I28" s="155" t="str">
        <f>'予選記入用'!R42</f>
        <v>門真西</v>
      </c>
      <c r="J28" s="203" t="str">
        <f>G26</f>
        <v>緑風冠</v>
      </c>
      <c r="K28" s="4"/>
    </row>
    <row r="29" spans="1:11" ht="24" customHeight="1" thickBot="1">
      <c r="A29" s="574"/>
      <c r="B29" s="158" t="s">
        <v>75</v>
      </c>
      <c r="C29" s="318"/>
      <c r="D29" s="318"/>
      <c r="E29" s="318"/>
      <c r="F29" s="319" t="str">
        <f>E26</f>
        <v>交野</v>
      </c>
      <c r="G29" s="156"/>
      <c r="H29" s="156"/>
      <c r="I29" s="156"/>
      <c r="J29" s="204" t="str">
        <f>I26</f>
        <v>港</v>
      </c>
      <c r="K29" s="4"/>
    </row>
    <row r="30" spans="2:11" ht="24" customHeight="1" thickBot="1">
      <c r="B30" s="631" t="s">
        <v>472</v>
      </c>
      <c r="C30" s="632"/>
      <c r="D30" s="632"/>
      <c r="E30" s="632"/>
      <c r="F30" s="632"/>
      <c r="G30" s="632"/>
      <c r="H30" s="632"/>
      <c r="I30" s="632"/>
      <c r="J30" s="633"/>
      <c r="K30" s="4"/>
    </row>
    <row r="31" spans="1:11" ht="24" customHeight="1">
      <c r="A31" s="574" t="s">
        <v>530</v>
      </c>
      <c r="B31" s="183">
        <v>0.5069444444444444</v>
      </c>
      <c r="C31" s="320" t="str">
        <f>'予選記入用'!C41</f>
        <v>大手前</v>
      </c>
      <c r="D31" s="320" t="s">
        <v>562</v>
      </c>
      <c r="E31" s="320" t="str">
        <f>'予選記入用'!M41</f>
        <v>旭</v>
      </c>
      <c r="F31" s="313" t="str">
        <f>C33</f>
        <v>交野</v>
      </c>
      <c r="G31" s="180" t="str">
        <f>'予選記入用'!C42</f>
        <v>緑風冠</v>
      </c>
      <c r="H31" s="180" t="s">
        <v>563</v>
      </c>
      <c r="I31" s="180" t="str">
        <f>'予選記入用'!M42</f>
        <v>西寝屋川</v>
      </c>
      <c r="J31" s="206" t="str">
        <f>G33</f>
        <v>港</v>
      </c>
      <c r="K31" s="4"/>
    </row>
    <row r="32" spans="1:11" ht="24" customHeight="1">
      <c r="A32" s="574"/>
      <c r="B32" s="79" t="s">
        <v>75</v>
      </c>
      <c r="C32" s="314"/>
      <c r="D32" s="314"/>
      <c r="E32" s="314"/>
      <c r="F32" s="315" t="str">
        <f>E33</f>
        <v>四條畷</v>
      </c>
      <c r="G32" s="154"/>
      <c r="H32" s="154"/>
      <c r="I32" s="154"/>
      <c r="J32" s="205" t="str">
        <f>I33</f>
        <v>門真西</v>
      </c>
      <c r="K32" s="4"/>
    </row>
    <row r="33" spans="1:11" ht="24" customHeight="1">
      <c r="A33" s="574" t="s">
        <v>498</v>
      </c>
      <c r="B33" s="158">
        <v>0.5416666666666666</v>
      </c>
      <c r="C33" s="318" t="str">
        <f>'予選記入用'!H41</f>
        <v>交野</v>
      </c>
      <c r="D33" s="318" t="s">
        <v>562</v>
      </c>
      <c r="E33" s="320" t="str">
        <f>'予選記入用'!R41</f>
        <v>四條畷</v>
      </c>
      <c r="F33" s="317" t="str">
        <f>C31</f>
        <v>大手前</v>
      </c>
      <c r="G33" s="156" t="str">
        <f>'予選記入用'!H42</f>
        <v>港</v>
      </c>
      <c r="H33" s="156" t="s">
        <v>562</v>
      </c>
      <c r="I33" s="180" t="str">
        <f>'予選記入用'!R42</f>
        <v>門真西</v>
      </c>
      <c r="J33" s="203" t="str">
        <f>G31</f>
        <v>緑風冠</v>
      </c>
      <c r="K33" s="4"/>
    </row>
    <row r="34" spans="1:11" ht="24" customHeight="1" thickBot="1">
      <c r="A34" s="574"/>
      <c r="B34" s="181" t="s">
        <v>75</v>
      </c>
      <c r="C34" s="321"/>
      <c r="D34" s="321"/>
      <c r="E34" s="318"/>
      <c r="F34" s="319" t="str">
        <f>E31</f>
        <v>旭</v>
      </c>
      <c r="G34" s="182"/>
      <c r="H34" s="182"/>
      <c r="I34" s="156"/>
      <c r="J34" s="204" t="str">
        <f>I31</f>
        <v>西寝屋川</v>
      </c>
      <c r="K34" s="4"/>
    </row>
    <row r="35" spans="2:11" ht="24" customHeight="1" thickBot="1">
      <c r="B35" s="631" t="s">
        <v>472</v>
      </c>
      <c r="C35" s="632"/>
      <c r="D35" s="632"/>
      <c r="E35" s="632"/>
      <c r="F35" s="632"/>
      <c r="G35" s="632"/>
      <c r="H35" s="632"/>
      <c r="I35" s="632"/>
      <c r="J35" s="633"/>
      <c r="K35" s="4"/>
    </row>
    <row r="36" spans="1:11" ht="24" customHeight="1">
      <c r="A36" s="574" t="s">
        <v>499</v>
      </c>
      <c r="B36" s="183">
        <v>0.5972222222222222</v>
      </c>
      <c r="C36" s="320" t="str">
        <f>'予選記入用'!R41</f>
        <v>四條畷</v>
      </c>
      <c r="D36" s="320" t="s">
        <v>563</v>
      </c>
      <c r="E36" s="320" t="str">
        <f>'予選記入用'!C41</f>
        <v>大手前</v>
      </c>
      <c r="F36" s="313" t="str">
        <f>C38</f>
        <v>交野</v>
      </c>
      <c r="G36" s="180" t="str">
        <f>'予選記入用'!R42</f>
        <v>門真西</v>
      </c>
      <c r="H36" s="180" t="s">
        <v>562</v>
      </c>
      <c r="I36" s="180" t="str">
        <f>'予選記入用'!C42</f>
        <v>緑風冠</v>
      </c>
      <c r="J36" s="206" t="str">
        <f>G38</f>
        <v>港</v>
      </c>
      <c r="K36" s="4"/>
    </row>
    <row r="37" spans="1:11" ht="24" customHeight="1">
      <c r="A37" s="574"/>
      <c r="B37" s="158" t="s">
        <v>75</v>
      </c>
      <c r="C37" s="318"/>
      <c r="D37" s="318"/>
      <c r="E37" s="318"/>
      <c r="F37" s="315" t="str">
        <f>E38</f>
        <v>旭</v>
      </c>
      <c r="G37" s="156"/>
      <c r="H37" s="156"/>
      <c r="I37" s="156"/>
      <c r="J37" s="205" t="str">
        <f>I38</f>
        <v>西寝屋川</v>
      </c>
      <c r="K37" s="4"/>
    </row>
    <row r="38" spans="1:11" ht="24" customHeight="1">
      <c r="A38" s="574" t="s">
        <v>500</v>
      </c>
      <c r="B38" s="153">
        <v>0.6319444444444444</v>
      </c>
      <c r="C38" s="316" t="str">
        <f>'予選記入用'!H41</f>
        <v>交野</v>
      </c>
      <c r="D38" s="316" t="s">
        <v>562</v>
      </c>
      <c r="E38" s="322" t="str">
        <f>'予選記入用'!M41</f>
        <v>旭</v>
      </c>
      <c r="F38" s="317" t="str">
        <f>C36</f>
        <v>四條畷</v>
      </c>
      <c r="G38" s="155" t="str">
        <f>'予選記入用'!H42</f>
        <v>港</v>
      </c>
      <c r="H38" s="155" t="s">
        <v>562</v>
      </c>
      <c r="I38" s="152" t="str">
        <f>'予選記入用'!M42</f>
        <v>西寝屋川</v>
      </c>
      <c r="J38" s="203" t="str">
        <f>G36</f>
        <v>門真西</v>
      </c>
      <c r="K38" s="4"/>
    </row>
    <row r="39" spans="1:11" ht="24" customHeight="1" thickBot="1">
      <c r="A39" s="574"/>
      <c r="B39" s="160" t="s">
        <v>75</v>
      </c>
      <c r="C39" s="323"/>
      <c r="D39" s="324"/>
      <c r="E39" s="323"/>
      <c r="F39" s="319" t="str">
        <f>E36</f>
        <v>大手前</v>
      </c>
      <c r="G39" s="184"/>
      <c r="H39" s="157"/>
      <c r="I39" s="184"/>
      <c r="J39" s="204" t="str">
        <f>I36</f>
        <v>緑風冠</v>
      </c>
      <c r="K39" s="104"/>
    </row>
    <row r="40" spans="2:10" ht="30" customHeight="1">
      <c r="B40" s="202"/>
      <c r="C40" s="156"/>
      <c r="D40" s="156"/>
      <c r="E40" s="156"/>
      <c r="F40" s="128"/>
      <c r="G40" s="156"/>
      <c r="H40" s="156"/>
      <c r="I40" s="156"/>
      <c r="J40" s="128"/>
    </row>
    <row r="41" spans="2:10" ht="30" customHeight="1">
      <c r="B41" s="5"/>
      <c r="C41" s="7"/>
      <c r="D41" s="7"/>
      <c r="E41" s="7"/>
      <c r="F41" s="8"/>
      <c r="G41" s="7"/>
      <c r="H41" s="7"/>
      <c r="I41" s="7"/>
      <c r="J41" s="8"/>
    </row>
    <row r="42" spans="2:10" ht="30" customHeight="1">
      <c r="B42" s="5"/>
      <c r="C42" s="7"/>
      <c r="D42" s="7"/>
      <c r="E42" s="7"/>
      <c r="F42" s="8"/>
      <c r="G42" s="7"/>
      <c r="H42" s="7"/>
      <c r="I42" s="7"/>
      <c r="J42" s="8"/>
    </row>
    <row r="43" spans="2:10" ht="30" customHeight="1">
      <c r="B43" s="5"/>
      <c r="C43" s="7"/>
      <c r="D43" s="7"/>
      <c r="E43" s="7"/>
      <c r="F43" s="8"/>
      <c r="G43" s="7"/>
      <c r="H43" s="7"/>
      <c r="I43" s="7"/>
      <c r="J43" s="8"/>
    </row>
    <row r="44" spans="2:10" ht="30" customHeight="1">
      <c r="B44" s="5"/>
      <c r="C44" s="7"/>
      <c r="D44" s="7"/>
      <c r="E44" s="7"/>
      <c r="F44" s="8"/>
      <c r="G44" s="7"/>
      <c r="H44" s="7"/>
      <c r="I44" s="7"/>
      <c r="J44" s="8"/>
    </row>
  </sheetData>
  <sheetProtection/>
  <mergeCells count="30">
    <mergeCell ref="C5:E5"/>
    <mergeCell ref="G5:I5"/>
    <mergeCell ref="H2:I2"/>
    <mergeCell ref="H22:I22"/>
    <mergeCell ref="B10:J10"/>
    <mergeCell ref="C4:F4"/>
    <mergeCell ref="G4:J4"/>
    <mergeCell ref="B15:J15"/>
    <mergeCell ref="G24:J24"/>
    <mergeCell ref="C24:F24"/>
    <mergeCell ref="B30:J30"/>
    <mergeCell ref="B35:J35"/>
    <mergeCell ref="C25:E25"/>
    <mergeCell ref="G25:I25"/>
    <mergeCell ref="F1:G1"/>
    <mergeCell ref="I1:J1"/>
    <mergeCell ref="F21:G21"/>
    <mergeCell ref="I21:J21"/>
    <mergeCell ref="A6:A7"/>
    <mergeCell ref="A8:A9"/>
    <mergeCell ref="A11:A12"/>
    <mergeCell ref="A13:A14"/>
    <mergeCell ref="A16:A17"/>
    <mergeCell ref="A18:A19"/>
    <mergeCell ref="A26:A27"/>
    <mergeCell ref="A28:A29"/>
    <mergeCell ref="A31:A32"/>
    <mergeCell ref="A33:A34"/>
    <mergeCell ref="A36:A37"/>
    <mergeCell ref="A38:A39"/>
  </mergeCells>
  <printOptions/>
  <pageMargins left="0.63" right="0.24" top="0.36" bottom="0.53" header="0.23" footer="0.31"/>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rgb="FF92D050"/>
  </sheetPr>
  <dimension ref="A1:AH36"/>
  <sheetViews>
    <sheetView view="pageBreakPreview" zoomScaleNormal="75" zoomScaleSheetLayoutView="100" zoomScalePageLayoutView="0" workbookViewId="0" topLeftCell="A1">
      <selection activeCell="H26" sqref="H26"/>
    </sheetView>
  </sheetViews>
  <sheetFormatPr defaultColWidth="9.00390625" defaultRowHeight="13.5"/>
  <cols>
    <col min="1" max="1" width="3.50390625" style="11" customWidth="1"/>
    <col min="2" max="2" width="9.00390625" style="10" customWidth="1"/>
    <col min="3" max="14" width="4.25390625" style="10" customWidth="1"/>
    <col min="15" max="20" width="5.25390625" style="10" customWidth="1"/>
    <col min="21" max="21" width="4.125" style="11" customWidth="1"/>
    <col min="22" max="40" width="2.50390625" style="11" customWidth="1"/>
    <col min="41" max="16384" width="9.00390625" style="11" customWidth="1"/>
  </cols>
  <sheetData>
    <row r="1" ht="8.25" customHeight="1" thickBot="1">
      <c r="T1" s="11"/>
    </row>
    <row r="2" spans="2:34" ht="30" customHeight="1" thickBot="1">
      <c r="B2" s="308" t="s">
        <v>37</v>
      </c>
      <c r="C2" s="614" t="str">
        <f>B3</f>
        <v>長尾</v>
      </c>
      <c r="D2" s="614"/>
      <c r="E2" s="614"/>
      <c r="F2" s="613" t="str">
        <f>B4</f>
        <v>香里丘</v>
      </c>
      <c r="G2" s="614"/>
      <c r="H2" s="615"/>
      <c r="I2" s="648" t="str">
        <f>B5</f>
        <v>市岡</v>
      </c>
      <c r="J2" s="649"/>
      <c r="K2" s="649"/>
      <c r="L2" s="648" t="str">
        <f>B6</f>
        <v>牧野</v>
      </c>
      <c r="M2" s="649"/>
      <c r="N2" s="653"/>
      <c r="O2" s="295" t="s">
        <v>28</v>
      </c>
      <c r="P2" s="294" t="s">
        <v>29</v>
      </c>
      <c r="Q2" s="305" t="s">
        <v>394</v>
      </c>
      <c r="R2" s="298" t="s">
        <v>395</v>
      </c>
      <c r="S2" s="301" t="s">
        <v>393</v>
      </c>
      <c r="T2" s="309" t="s">
        <v>406</v>
      </c>
      <c r="U2" s="11">
        <v>1</v>
      </c>
      <c r="V2" s="11">
        <v>2</v>
      </c>
      <c r="W2" s="11">
        <v>3</v>
      </c>
      <c r="X2" s="11">
        <v>4</v>
      </c>
      <c r="Z2" s="11">
        <v>1</v>
      </c>
      <c r="AA2" s="11">
        <v>2</v>
      </c>
      <c r="AB2" s="11">
        <v>3</v>
      </c>
      <c r="AC2" s="11">
        <v>4</v>
      </c>
      <c r="AE2" s="11">
        <v>1</v>
      </c>
      <c r="AF2" s="11">
        <v>2</v>
      </c>
      <c r="AG2" s="11">
        <v>3</v>
      </c>
      <c r="AH2" s="11">
        <v>4</v>
      </c>
    </row>
    <row r="3" spans="2:34" ht="30" customHeight="1" thickTop="1">
      <c r="B3" s="271" t="str">
        <f>'予選記入用'!C39</f>
        <v>長尾</v>
      </c>
      <c r="C3" s="642"/>
      <c r="D3" s="643"/>
      <c r="E3" s="644"/>
      <c r="F3" s="325">
        <f>E4</f>
        <v>21</v>
      </c>
      <c r="G3" s="326" t="str">
        <f>IF(D4="○","×",IF(D4="×","○",IF(D4="△","△")))</f>
        <v>×</v>
      </c>
      <c r="H3" s="327">
        <f>C4</f>
        <v>42</v>
      </c>
      <c r="I3" s="328">
        <f>E5</f>
        <v>27</v>
      </c>
      <c r="J3" s="329" t="str">
        <f>IF(D5="○","×",IF(D5="×","○",IF(D5="△","△")))</f>
        <v>×</v>
      </c>
      <c r="K3" s="330">
        <f>C5</f>
        <v>52</v>
      </c>
      <c r="L3" s="328">
        <f>E6</f>
        <v>13</v>
      </c>
      <c r="M3" s="329" t="str">
        <f>IF(D6="○","×",IF(D6="×","○",IF(D6="△","△")))</f>
        <v>×</v>
      </c>
      <c r="N3" s="330">
        <f>C6</f>
        <v>44</v>
      </c>
      <c r="O3" s="466">
        <f>SUM(U3:X3)</f>
        <v>0</v>
      </c>
      <c r="P3" s="467">
        <f>SUM(Z3:AC3)</f>
        <v>3</v>
      </c>
      <c r="Q3" s="480">
        <f>F3+I3+L3</f>
        <v>61</v>
      </c>
      <c r="R3" s="481">
        <f>H3+K3+N3</f>
        <v>138</v>
      </c>
      <c r="S3" s="482">
        <f>Q3-R3</f>
        <v>-77</v>
      </c>
      <c r="T3" s="472">
        <f>RANK(O3,$O$3:$O$6,0)</f>
        <v>4</v>
      </c>
      <c r="U3" s="11">
        <f>IF(D3="○",1,"")</f>
      </c>
      <c r="V3" s="11">
        <f>IF(G3="○",1,"")</f>
      </c>
      <c r="W3" s="11">
        <f>IF(J3="○",1,"")</f>
      </c>
      <c r="X3" s="11">
        <f>IF(M3="○",1,"")</f>
      </c>
      <c r="Z3" s="11">
        <f>IF(D3="×",1,"")</f>
      </c>
      <c r="AA3" s="11">
        <f>IF(G3="×",1,"")</f>
        <v>1</v>
      </c>
      <c r="AB3" s="11">
        <f>IF(J3="×",1,"")</f>
        <v>1</v>
      </c>
      <c r="AC3" s="11">
        <f>IF(M3="×",1,"")</f>
        <v>1</v>
      </c>
      <c r="AE3" s="11">
        <f>IF(D3="△",1,"")</f>
      </c>
      <c r="AF3" s="11">
        <f>IF(G3="△",1,"")</f>
      </c>
      <c r="AG3" s="11">
        <f>IF(J3="△",1,"")</f>
      </c>
      <c r="AH3" s="11">
        <f>IF(M3="△",1,"")</f>
      </c>
    </row>
    <row r="4" spans="2:34" ht="30" customHeight="1">
      <c r="B4" s="25" t="str">
        <f>'予選記入用'!H39</f>
        <v>香里丘</v>
      </c>
      <c r="C4" s="331">
        <v>42</v>
      </c>
      <c r="D4" s="332" t="str">
        <f>IF(C4&gt;E4,"○",IF(C4&lt;E4,"×",IF(C4=E4,"△")))</f>
        <v>○</v>
      </c>
      <c r="E4" s="333">
        <v>21</v>
      </c>
      <c r="F4" s="645"/>
      <c r="G4" s="646"/>
      <c r="H4" s="647"/>
      <c r="I4" s="334">
        <f>H5</f>
        <v>36</v>
      </c>
      <c r="J4" s="332" t="str">
        <f>IF(G5="○","×",IF(G5="×","○",IF(G5="△","△")))</f>
        <v>×</v>
      </c>
      <c r="K4" s="333">
        <f>F5</f>
        <v>45</v>
      </c>
      <c r="L4" s="334">
        <f>H6</f>
        <v>18</v>
      </c>
      <c r="M4" s="332" t="str">
        <f>IF(G6="○","×",IF(G6="×","○",IF(G6="△","△")))</f>
        <v>×</v>
      </c>
      <c r="N4" s="333">
        <f>F6</f>
        <v>23</v>
      </c>
      <c r="O4" s="468">
        <f>SUM(U4:X4)</f>
        <v>1</v>
      </c>
      <c r="P4" s="469">
        <f>SUM(Z4:AC4)</f>
        <v>2</v>
      </c>
      <c r="Q4" s="483">
        <f>C4+I4+L4</f>
        <v>96</v>
      </c>
      <c r="R4" s="484">
        <f>E4+K4+N4</f>
        <v>89</v>
      </c>
      <c r="S4" s="485">
        <f>Q4-R4</f>
        <v>7</v>
      </c>
      <c r="T4" s="473">
        <f>RANK(O4,$O$3:$O$6,0)</f>
        <v>3</v>
      </c>
      <c r="U4" s="11">
        <f>IF(D4="○",1,"")</f>
        <v>1</v>
      </c>
      <c r="V4" s="11">
        <f>IF(G4="○",1,"")</f>
      </c>
      <c r="W4" s="11">
        <f>IF(J4="○",1,"")</f>
      </c>
      <c r="X4" s="11">
        <f>IF(M4="○",1,"")</f>
      </c>
      <c r="Z4" s="11">
        <f>IF(D4="×",1,"")</f>
      </c>
      <c r="AA4" s="11">
        <f>IF(G4="×",1,"")</f>
      </c>
      <c r="AB4" s="11">
        <f>IF(J4="×",1,"")</f>
        <v>1</v>
      </c>
      <c r="AC4" s="11">
        <f>IF(M4="×",1,"")</f>
        <v>1</v>
      </c>
      <c r="AE4" s="11">
        <f>IF(D4="△",1,"")</f>
      </c>
      <c r="AF4" s="11">
        <f>IF(G4="△",1,"")</f>
      </c>
      <c r="AG4" s="11">
        <f>IF(J4="△",1,"")</f>
      </c>
      <c r="AH4" s="11">
        <f>IF(M4="△",1,"")</f>
      </c>
    </row>
    <row r="5" spans="2:34" ht="30" customHeight="1">
      <c r="B5" s="25" t="str">
        <f>'予選記入用'!M39</f>
        <v>市岡</v>
      </c>
      <c r="C5" s="331">
        <v>52</v>
      </c>
      <c r="D5" s="332" t="str">
        <f>IF(C5&gt;E5,"○",IF(C5&lt;E5,"×",IF(C5=E5,"△")))</f>
        <v>○</v>
      </c>
      <c r="E5" s="333">
        <v>27</v>
      </c>
      <c r="F5" s="334">
        <v>45</v>
      </c>
      <c r="G5" s="332" t="str">
        <f>IF(F5&gt;H5,"○",IF(F5&lt;H5,"×",IF(F5=H5,"△")))</f>
        <v>○</v>
      </c>
      <c r="H5" s="333">
        <v>36</v>
      </c>
      <c r="I5" s="645"/>
      <c r="J5" s="646"/>
      <c r="K5" s="647"/>
      <c r="L5" s="17">
        <f>K6</f>
        <v>19</v>
      </c>
      <c r="M5" s="332" t="str">
        <f>IF(J6="○","×",IF(J6="×","○",IF(J6="△","△")))</f>
        <v>×</v>
      </c>
      <c r="N5" s="333">
        <f>I6</f>
        <v>22</v>
      </c>
      <c r="O5" s="468">
        <f>SUM(U5:X5)</f>
        <v>2</v>
      </c>
      <c r="P5" s="469">
        <f>SUM(Z5:AC5)</f>
        <v>1</v>
      </c>
      <c r="Q5" s="483">
        <f>F5+C5+L5</f>
        <v>116</v>
      </c>
      <c r="R5" s="484">
        <f>H5+E5+N5</f>
        <v>85</v>
      </c>
      <c r="S5" s="485">
        <f>Q5-R5</f>
        <v>31</v>
      </c>
      <c r="T5" s="473">
        <f>RANK(O5,$O$3:$O$6,0)</f>
        <v>2</v>
      </c>
      <c r="U5" s="11">
        <f>IF(D5="○",1,"")</f>
        <v>1</v>
      </c>
      <c r="V5" s="11">
        <f>IF(G5="○",1,"")</f>
        <v>1</v>
      </c>
      <c r="W5" s="11">
        <f>IF(J5="○",1,"")</f>
      </c>
      <c r="X5" s="11">
        <f>IF(M5="○",1,"")</f>
      </c>
      <c r="Z5" s="11">
        <f>IF(D5="×",1,"")</f>
      </c>
      <c r="AA5" s="11">
        <f>IF(G5="×",1,"")</f>
      </c>
      <c r="AB5" s="11">
        <f>IF(J5="×",1,"")</f>
      </c>
      <c r="AC5" s="11">
        <f>IF(M5="×",1,"")</f>
        <v>1</v>
      </c>
      <c r="AE5" s="11">
        <f>IF(D5="△",1,"")</f>
      </c>
      <c r="AF5" s="11">
        <f>IF(G5="△",1,"")</f>
      </c>
      <c r="AG5" s="11">
        <f>IF(J5="△",1,"")</f>
      </c>
      <c r="AH5" s="11">
        <f>IF(M5="△",1,"")</f>
      </c>
    </row>
    <row r="6" spans="2:34" ht="30" customHeight="1" thickBot="1">
      <c r="B6" s="26" t="str">
        <f>'予選記入用'!R39</f>
        <v>牧野</v>
      </c>
      <c r="C6" s="335">
        <v>44</v>
      </c>
      <c r="D6" s="336" t="str">
        <f>IF(C6&gt;E6,"○",IF(C6&lt;E6,"×",IF(C6=E6,"△")))</f>
        <v>○</v>
      </c>
      <c r="E6" s="337">
        <v>13</v>
      </c>
      <c r="F6" s="338">
        <v>23</v>
      </c>
      <c r="G6" s="336" t="str">
        <f>IF(F6&gt;H6,"○",IF(F6&lt;H6,"×",IF(F6=H6,"△")))</f>
        <v>○</v>
      </c>
      <c r="H6" s="337">
        <v>18</v>
      </c>
      <c r="I6" s="338">
        <v>22</v>
      </c>
      <c r="J6" s="336" t="str">
        <f>IF(I6&gt;K6,"○",IF(I6&lt;K6,"×",IF(I6=K6,"△")))</f>
        <v>○</v>
      </c>
      <c r="K6" s="337">
        <v>19</v>
      </c>
      <c r="L6" s="650"/>
      <c r="M6" s="651"/>
      <c r="N6" s="652"/>
      <c r="O6" s="470">
        <f>SUM(U6:X6)</f>
        <v>3</v>
      </c>
      <c r="P6" s="471">
        <f>SUM(Z6:AC6)</f>
        <v>0</v>
      </c>
      <c r="Q6" s="486">
        <f>F6+I6+C6</f>
        <v>89</v>
      </c>
      <c r="R6" s="487">
        <f>H6+K6+E6</f>
        <v>50</v>
      </c>
      <c r="S6" s="488">
        <f>Q6-R6</f>
        <v>39</v>
      </c>
      <c r="T6" s="474">
        <f>RANK(O6,$O$3:$O$6,0)</f>
        <v>1</v>
      </c>
      <c r="U6" s="11">
        <f>IF(D6="○",1,"")</f>
        <v>1</v>
      </c>
      <c r="V6" s="11">
        <f>IF(G6="○",1,"")</f>
        <v>1</v>
      </c>
      <c r="W6" s="11">
        <f>IF(J6="○",1,"")</f>
        <v>1</v>
      </c>
      <c r="X6" s="11">
        <f>IF(M6="○",1,"")</f>
      </c>
      <c r="Z6" s="11">
        <f>IF(D6="×",1,"")</f>
      </c>
      <c r="AA6" s="11">
        <f>IF(G6="×",1,"")</f>
      </c>
      <c r="AB6" s="11">
        <f>IF(J6="×",1,"")</f>
      </c>
      <c r="AC6" s="11">
        <f>IF(M6="×",1,"")</f>
      </c>
      <c r="AE6" s="11">
        <f>IF(D6="△",1,"")</f>
      </c>
      <c r="AF6" s="11">
        <f>IF(G6="△",1,"")</f>
      </c>
      <c r="AG6" s="11">
        <f>IF(J6="△",1,"")</f>
      </c>
      <c r="AH6" s="11">
        <f>IF(M6="△",1,"")</f>
      </c>
    </row>
    <row r="7" ht="7.5" customHeight="1">
      <c r="T7" s="11"/>
    </row>
    <row r="8" ht="7.5" customHeight="1" thickBot="1">
      <c r="T8" s="11"/>
    </row>
    <row r="9" spans="2:34" ht="30" customHeight="1" thickBot="1">
      <c r="B9" s="308" t="s">
        <v>407</v>
      </c>
      <c r="C9" s="614" t="str">
        <f>B10</f>
        <v>寝屋川</v>
      </c>
      <c r="D9" s="614"/>
      <c r="E9" s="614"/>
      <c r="F9" s="613" t="str">
        <f>B11</f>
        <v>枚方</v>
      </c>
      <c r="G9" s="614"/>
      <c r="H9" s="615"/>
      <c r="I9" s="648" t="str">
        <f>B12</f>
        <v>芦間</v>
      </c>
      <c r="J9" s="649"/>
      <c r="K9" s="649"/>
      <c r="L9" s="648" t="str">
        <f>B13</f>
        <v>枚方津田</v>
      </c>
      <c r="M9" s="649"/>
      <c r="N9" s="653"/>
      <c r="O9" s="295" t="s">
        <v>28</v>
      </c>
      <c r="P9" s="294" t="s">
        <v>29</v>
      </c>
      <c r="Q9" s="305" t="s">
        <v>394</v>
      </c>
      <c r="R9" s="298" t="s">
        <v>395</v>
      </c>
      <c r="S9" s="301" t="s">
        <v>393</v>
      </c>
      <c r="T9" s="309" t="s">
        <v>406</v>
      </c>
      <c r="U9" s="11">
        <v>1</v>
      </c>
      <c r="V9" s="11">
        <v>2</v>
      </c>
      <c r="W9" s="11">
        <v>3</v>
      </c>
      <c r="X9" s="11">
        <v>4</v>
      </c>
      <c r="Z9" s="11">
        <v>1</v>
      </c>
      <c r="AA9" s="11">
        <v>2</v>
      </c>
      <c r="AB9" s="11">
        <v>3</v>
      </c>
      <c r="AC9" s="11">
        <v>4</v>
      </c>
      <c r="AE9" s="11">
        <v>1</v>
      </c>
      <c r="AF9" s="11">
        <v>2</v>
      </c>
      <c r="AG9" s="11">
        <v>3</v>
      </c>
      <c r="AH9" s="11">
        <v>4</v>
      </c>
    </row>
    <row r="10" spans="2:34" ht="30" customHeight="1" thickTop="1">
      <c r="B10" s="271" t="str">
        <f>'予選記入用'!C40</f>
        <v>寝屋川</v>
      </c>
      <c r="C10" s="642"/>
      <c r="D10" s="643"/>
      <c r="E10" s="644"/>
      <c r="F10" s="325">
        <f>E11</f>
        <v>38</v>
      </c>
      <c r="G10" s="326" t="str">
        <f>IF(D11="○","×",IF(D11="×","○",IF(D11="△","△")))</f>
        <v>○</v>
      </c>
      <c r="H10" s="327">
        <f>C11</f>
        <v>8</v>
      </c>
      <c r="I10" s="328">
        <f>E12</f>
        <v>38</v>
      </c>
      <c r="J10" s="329" t="str">
        <f>IF(D12="○","×",IF(D12="×","○",IF(D12="△","△")))</f>
        <v>○</v>
      </c>
      <c r="K10" s="330">
        <f>C12</f>
        <v>23</v>
      </c>
      <c r="L10" s="328">
        <f>E13</f>
        <v>22</v>
      </c>
      <c r="M10" s="329" t="str">
        <f>IF(D13="○","×",IF(D13="×","○",IF(D13="△","△")))</f>
        <v>○</v>
      </c>
      <c r="N10" s="330">
        <f>C13</f>
        <v>21</v>
      </c>
      <c r="O10" s="466">
        <f>SUM(U10:X10)</f>
        <v>3</v>
      </c>
      <c r="P10" s="467">
        <f>SUM(Z10:AC10)</f>
        <v>0</v>
      </c>
      <c r="Q10" s="480">
        <f>F10+I10+L10</f>
        <v>98</v>
      </c>
      <c r="R10" s="481">
        <f>H10+K10+N10</f>
        <v>52</v>
      </c>
      <c r="S10" s="482">
        <f>Q10-R10</f>
        <v>46</v>
      </c>
      <c r="T10" s="472">
        <f>RANK(O10,$O$10:$O$13,0)</f>
        <v>1</v>
      </c>
      <c r="U10" s="11">
        <f>IF(D10="○",1,"")</f>
      </c>
      <c r="V10" s="11">
        <f>IF(G10="○",1,"")</f>
        <v>1</v>
      </c>
      <c r="W10" s="11">
        <f>IF(J10="○",1,"")</f>
        <v>1</v>
      </c>
      <c r="X10" s="11">
        <f>IF(M10="○",1,"")</f>
        <v>1</v>
      </c>
      <c r="Z10" s="11">
        <f>IF(D10="×",1,"")</f>
      </c>
      <c r="AA10" s="11">
        <f>IF(G10="×",1,"")</f>
      </c>
      <c r="AB10" s="11">
        <f>IF(J10="×",1,"")</f>
      </c>
      <c r="AC10" s="11">
        <f>IF(M10="×",1,"")</f>
      </c>
      <c r="AE10" s="11">
        <f>IF(D10="△",1,"")</f>
      </c>
      <c r="AF10" s="11">
        <f>IF(G10="△",1,"")</f>
      </c>
      <c r="AG10" s="11">
        <f>IF(J10="△",1,"")</f>
      </c>
      <c r="AH10" s="11">
        <f>IF(M10="△",1,"")</f>
      </c>
    </row>
    <row r="11" spans="2:34" ht="30" customHeight="1">
      <c r="B11" s="25" t="str">
        <f>'予選記入用'!H40</f>
        <v>枚方</v>
      </c>
      <c r="C11" s="331">
        <v>8</v>
      </c>
      <c r="D11" s="332" t="str">
        <f>IF(C11&gt;E11,"○",IF(C11&lt;E11,"×",IF(C11=E11,"△")))</f>
        <v>×</v>
      </c>
      <c r="E11" s="333">
        <v>38</v>
      </c>
      <c r="F11" s="645"/>
      <c r="G11" s="646"/>
      <c r="H11" s="647"/>
      <c r="I11" s="334">
        <f>H12</f>
        <v>31</v>
      </c>
      <c r="J11" s="332" t="str">
        <f>IF(G12="○","×",IF(G12="×","○",IF(G12="△","△")))</f>
        <v>×</v>
      </c>
      <c r="K11" s="333">
        <f>F12</f>
        <v>40</v>
      </c>
      <c r="L11" s="334">
        <f>H13</f>
        <v>18</v>
      </c>
      <c r="M11" s="332" t="str">
        <f>IF(G13="○","×",IF(G13="×","○",IF(G13="△","△")))</f>
        <v>×</v>
      </c>
      <c r="N11" s="333">
        <f>F13</f>
        <v>33</v>
      </c>
      <c r="O11" s="468">
        <f>SUM(U11:X11)</f>
        <v>0</v>
      </c>
      <c r="P11" s="469">
        <f>SUM(Z11:AC11)</f>
        <v>3</v>
      </c>
      <c r="Q11" s="483">
        <f>C11+I11+L11</f>
        <v>57</v>
      </c>
      <c r="R11" s="484">
        <f>E11+K11+N11</f>
        <v>111</v>
      </c>
      <c r="S11" s="485">
        <f>Q11-R11</f>
        <v>-54</v>
      </c>
      <c r="T11" s="473">
        <f>RANK(O11,$O$10:$O$13,0)</f>
        <v>4</v>
      </c>
      <c r="U11" s="11">
        <f>IF(D11="○",1,"")</f>
      </c>
      <c r="V11" s="11">
        <f>IF(G11="○",1,"")</f>
      </c>
      <c r="W11" s="11">
        <f>IF(J11="○",1,"")</f>
      </c>
      <c r="X11" s="11">
        <f>IF(M11="○",1,"")</f>
      </c>
      <c r="Z11" s="11">
        <f>IF(D11="×",1,"")</f>
        <v>1</v>
      </c>
      <c r="AA11" s="11">
        <f>IF(G11="×",1,"")</f>
      </c>
      <c r="AB11" s="11">
        <f>IF(J11="×",1,"")</f>
        <v>1</v>
      </c>
      <c r="AC11" s="11">
        <f>IF(M11="×",1,"")</f>
        <v>1</v>
      </c>
      <c r="AE11" s="11">
        <f>IF(D11="△",1,"")</f>
      </c>
      <c r="AF11" s="11">
        <f>IF(G11="△",1,"")</f>
      </c>
      <c r="AG11" s="11">
        <f>IF(J11="△",1,"")</f>
      </c>
      <c r="AH11" s="11">
        <f>IF(M11="△",1,"")</f>
      </c>
    </row>
    <row r="12" spans="2:34" ht="30" customHeight="1">
      <c r="B12" s="25" t="str">
        <f>'予選記入用'!M40</f>
        <v>芦間</v>
      </c>
      <c r="C12" s="331">
        <v>23</v>
      </c>
      <c r="D12" s="332" t="str">
        <f>IF(C12&gt;E12,"○",IF(C12&lt;E12,"×",IF(C12=E12,"△")))</f>
        <v>×</v>
      </c>
      <c r="E12" s="333">
        <v>38</v>
      </c>
      <c r="F12" s="334">
        <v>40</v>
      </c>
      <c r="G12" s="332" t="str">
        <f>IF(F12&gt;H12,"○",IF(F12&lt;H12,"×",IF(F12=H12,"△")))</f>
        <v>○</v>
      </c>
      <c r="H12" s="333">
        <v>31</v>
      </c>
      <c r="I12" s="645"/>
      <c r="J12" s="646"/>
      <c r="K12" s="647"/>
      <c r="L12" s="17">
        <f>K13</f>
        <v>24</v>
      </c>
      <c r="M12" s="332" t="str">
        <f>IF(J13="○","×",IF(J13="×","○",IF(J13="△","△")))</f>
        <v>×</v>
      </c>
      <c r="N12" s="333">
        <f>I13</f>
        <v>42</v>
      </c>
      <c r="O12" s="468">
        <f>SUM(U12:X12)</f>
        <v>1</v>
      </c>
      <c r="P12" s="469">
        <f>SUM(Z12:AC12)</f>
        <v>2</v>
      </c>
      <c r="Q12" s="483">
        <f>F12+C12+L12</f>
        <v>87</v>
      </c>
      <c r="R12" s="484">
        <f>H12+E12+N12</f>
        <v>111</v>
      </c>
      <c r="S12" s="485">
        <f>Q12-R12</f>
        <v>-24</v>
      </c>
      <c r="T12" s="473">
        <f>RANK(O12,$O$10:$O$13,0)</f>
        <v>3</v>
      </c>
      <c r="U12" s="11">
        <f>IF(D12="○",1,"")</f>
      </c>
      <c r="V12" s="11">
        <f>IF(G12="○",1,"")</f>
        <v>1</v>
      </c>
      <c r="W12" s="11">
        <f>IF(J12="○",1,"")</f>
      </c>
      <c r="X12" s="11">
        <f>IF(M12="○",1,"")</f>
      </c>
      <c r="Z12" s="11">
        <f>IF(D12="×",1,"")</f>
        <v>1</v>
      </c>
      <c r="AA12" s="11">
        <f>IF(G12="×",1,"")</f>
      </c>
      <c r="AB12" s="11">
        <f>IF(J12="×",1,"")</f>
      </c>
      <c r="AC12" s="11">
        <f>IF(M12="×",1,"")</f>
        <v>1</v>
      </c>
      <c r="AE12" s="11">
        <f>IF(D12="△",1,"")</f>
      </c>
      <c r="AF12" s="11">
        <f>IF(G12="△",1,"")</f>
      </c>
      <c r="AG12" s="11">
        <f>IF(J12="△",1,"")</f>
      </c>
      <c r="AH12" s="11">
        <f>IF(M12="△",1,"")</f>
      </c>
    </row>
    <row r="13" spans="2:34" ht="30" customHeight="1" thickBot="1">
      <c r="B13" s="26" t="str">
        <f>'予選記入用'!R40</f>
        <v>枚方津田</v>
      </c>
      <c r="C13" s="335">
        <v>21</v>
      </c>
      <c r="D13" s="336" t="str">
        <f>IF(C13&gt;E13,"○",IF(C13&lt;E13,"×",IF(C13=E13,"△")))</f>
        <v>×</v>
      </c>
      <c r="E13" s="337">
        <v>22</v>
      </c>
      <c r="F13" s="338">
        <v>33</v>
      </c>
      <c r="G13" s="336" t="str">
        <f>IF(F13&gt;H13,"○",IF(F13&lt;H13,"×",IF(F13=H13,"△")))</f>
        <v>○</v>
      </c>
      <c r="H13" s="337">
        <v>18</v>
      </c>
      <c r="I13" s="338">
        <v>42</v>
      </c>
      <c r="J13" s="336" t="str">
        <f>IF(I13&gt;K13,"○",IF(I13&lt;K13,"×",IF(I13=K13,"△")))</f>
        <v>○</v>
      </c>
      <c r="K13" s="337">
        <v>24</v>
      </c>
      <c r="L13" s="650"/>
      <c r="M13" s="651"/>
      <c r="N13" s="652"/>
      <c r="O13" s="470">
        <f>SUM(U13:X13)</f>
        <v>2</v>
      </c>
      <c r="P13" s="471">
        <f>SUM(Z13:AC13)</f>
        <v>1</v>
      </c>
      <c r="Q13" s="486">
        <f>F13+I13+C13</f>
        <v>96</v>
      </c>
      <c r="R13" s="487">
        <f>H13+K13+E13</f>
        <v>64</v>
      </c>
      <c r="S13" s="488">
        <f>Q13-R13</f>
        <v>32</v>
      </c>
      <c r="T13" s="474">
        <f>RANK(O13,$O$10:$O$13,0)</f>
        <v>2</v>
      </c>
      <c r="U13" s="11">
        <f>IF(D13="○",1,"")</f>
      </c>
      <c r="V13" s="11">
        <f>IF(G13="○",1,"")</f>
        <v>1</v>
      </c>
      <c r="W13" s="11">
        <f>IF(J13="○",1,"")</f>
        <v>1</v>
      </c>
      <c r="X13" s="11">
        <f>IF(M13="○",1,"")</f>
      </c>
      <c r="Z13" s="11">
        <f>IF(D13="×",1,"")</f>
        <v>1</v>
      </c>
      <c r="AA13" s="11">
        <f>IF(G13="×",1,"")</f>
      </c>
      <c r="AB13" s="11">
        <f>IF(J13="×",1,"")</f>
      </c>
      <c r="AC13" s="11">
        <f>IF(M13="×",1,"")</f>
      </c>
      <c r="AE13" s="11">
        <f>IF(D13="△",1,"")</f>
      </c>
      <c r="AF13" s="11">
        <f>IF(G13="△",1,"")</f>
      </c>
      <c r="AG13" s="11">
        <f>IF(J13="△",1,"")</f>
      </c>
      <c r="AH13" s="11">
        <f>IF(M13="△",1,"")</f>
      </c>
    </row>
    <row r="14" ht="7.5" customHeight="1">
      <c r="T14" s="11"/>
    </row>
    <row r="15" ht="7.5" customHeight="1" thickBot="1">
      <c r="T15" s="11"/>
    </row>
    <row r="16" spans="2:34" ht="27.75" customHeight="1" thickBot="1">
      <c r="B16" s="308" t="s">
        <v>408</v>
      </c>
      <c r="C16" s="614" t="str">
        <f>B17</f>
        <v>大手前</v>
      </c>
      <c r="D16" s="614"/>
      <c r="E16" s="614"/>
      <c r="F16" s="613" t="str">
        <f>B18</f>
        <v>交野</v>
      </c>
      <c r="G16" s="614"/>
      <c r="H16" s="615"/>
      <c r="I16" s="648" t="str">
        <f>B19</f>
        <v>旭</v>
      </c>
      <c r="J16" s="649"/>
      <c r="K16" s="649"/>
      <c r="L16" s="648" t="str">
        <f>B20</f>
        <v>四條畷</v>
      </c>
      <c r="M16" s="649"/>
      <c r="N16" s="653"/>
      <c r="O16" s="295" t="s">
        <v>28</v>
      </c>
      <c r="P16" s="294" t="s">
        <v>29</v>
      </c>
      <c r="Q16" s="305" t="s">
        <v>394</v>
      </c>
      <c r="R16" s="298" t="s">
        <v>395</v>
      </c>
      <c r="S16" s="301" t="s">
        <v>393</v>
      </c>
      <c r="T16" s="309" t="s">
        <v>406</v>
      </c>
      <c r="U16" s="11">
        <v>1</v>
      </c>
      <c r="V16" s="11">
        <v>2</v>
      </c>
      <c r="W16" s="11">
        <v>3</v>
      </c>
      <c r="X16" s="11">
        <v>4</v>
      </c>
      <c r="Z16" s="11">
        <v>1</v>
      </c>
      <c r="AA16" s="11">
        <v>2</v>
      </c>
      <c r="AB16" s="11">
        <v>3</v>
      </c>
      <c r="AC16" s="11">
        <v>4</v>
      </c>
      <c r="AE16" s="11">
        <v>1</v>
      </c>
      <c r="AF16" s="11">
        <v>2</v>
      </c>
      <c r="AG16" s="11">
        <v>3</v>
      </c>
      <c r="AH16" s="11">
        <v>4</v>
      </c>
    </row>
    <row r="17" spans="2:34" ht="30" customHeight="1" thickTop="1">
      <c r="B17" s="271" t="str">
        <f>'予選記入用'!C41</f>
        <v>大手前</v>
      </c>
      <c r="C17" s="642"/>
      <c r="D17" s="643"/>
      <c r="E17" s="644"/>
      <c r="F17" s="325">
        <f>E18</f>
        <v>19</v>
      </c>
      <c r="G17" s="326" t="str">
        <f>IF(D18="○","×",IF(D18="×","○",IF(D18="△","△")))</f>
        <v>×</v>
      </c>
      <c r="H17" s="327">
        <f>C18</f>
        <v>33</v>
      </c>
      <c r="I17" s="328">
        <f>E19</f>
        <v>42</v>
      </c>
      <c r="J17" s="329" t="str">
        <f>IF(D19="○","×",IF(D19="×","○",IF(D19="△","△")))</f>
        <v>○</v>
      </c>
      <c r="K17" s="330">
        <f>C19</f>
        <v>28</v>
      </c>
      <c r="L17" s="328">
        <f>E20</f>
        <v>28</v>
      </c>
      <c r="M17" s="329" t="str">
        <f>IF(D20="○","×",IF(D20="×","○",IF(D20="△","△")))</f>
        <v>○</v>
      </c>
      <c r="N17" s="330">
        <f>C20</f>
        <v>27</v>
      </c>
      <c r="O17" s="466">
        <f>SUM(U17:X17)</f>
        <v>2</v>
      </c>
      <c r="P17" s="467">
        <f>SUM(Z17:AC17)</f>
        <v>1</v>
      </c>
      <c r="Q17" s="480">
        <f>F17+I17+L17</f>
        <v>89</v>
      </c>
      <c r="R17" s="481">
        <f>H17+K17+N17</f>
        <v>88</v>
      </c>
      <c r="S17" s="482">
        <f>Q17-R17</f>
        <v>1</v>
      </c>
      <c r="T17" s="475">
        <v>2</v>
      </c>
      <c r="U17" s="11">
        <f>IF(D17="○",1,"")</f>
      </c>
      <c r="V17" s="11">
        <f>IF(G17="○",1,"")</f>
      </c>
      <c r="W17" s="11">
        <f>IF(J17="○",1,"")</f>
        <v>1</v>
      </c>
      <c r="X17" s="11">
        <f>IF(M17="○",1,"")</f>
        <v>1</v>
      </c>
      <c r="Z17" s="11">
        <f>IF(D17="×",1,"")</f>
      </c>
      <c r="AA17" s="11">
        <f>IF(G17="×",1,"")</f>
        <v>1</v>
      </c>
      <c r="AB17" s="11">
        <f>IF(J17="×",1,"")</f>
      </c>
      <c r="AC17" s="11">
        <f>IF(M17="×",1,"")</f>
      </c>
      <c r="AE17" s="11">
        <f>IF(D17="△",1,"")</f>
      </c>
      <c r="AF17" s="11">
        <f>IF(G17="△",1,"")</f>
      </c>
      <c r="AG17" s="11">
        <f>IF(J17="△",1,"")</f>
      </c>
      <c r="AH17" s="11">
        <f>IF(M17="△",1,"")</f>
      </c>
    </row>
    <row r="18" spans="2:34" ht="30" customHeight="1">
      <c r="B18" s="25" t="str">
        <f>'予選記入用'!H41</f>
        <v>交野</v>
      </c>
      <c r="C18" s="331">
        <v>33</v>
      </c>
      <c r="D18" s="332" t="str">
        <f>IF(C18&gt;E18,"○",IF(C18&lt;E18,"×",IF(C18=E18,"△")))</f>
        <v>○</v>
      </c>
      <c r="E18" s="333">
        <v>19</v>
      </c>
      <c r="F18" s="645"/>
      <c r="G18" s="646"/>
      <c r="H18" s="647"/>
      <c r="I18" s="334">
        <f>H19</f>
        <v>19</v>
      </c>
      <c r="J18" s="332" t="str">
        <f>IF(G19="○","×",IF(G19="×","○",IF(G19="△","△")))</f>
        <v>×</v>
      </c>
      <c r="K18" s="333">
        <f>F19</f>
        <v>21</v>
      </c>
      <c r="L18" s="334">
        <f>H20</f>
        <v>19</v>
      </c>
      <c r="M18" s="332" t="str">
        <f>IF(G20="○","×",IF(G20="×","○",IF(G20="△","△")))</f>
        <v>○</v>
      </c>
      <c r="N18" s="333">
        <f>F20</f>
        <v>17</v>
      </c>
      <c r="O18" s="468">
        <f>SUM(U18:X18)</f>
        <v>2</v>
      </c>
      <c r="P18" s="469">
        <f>SUM(Z18:AC18)</f>
        <v>1</v>
      </c>
      <c r="Q18" s="483">
        <f>C18+I18+L18</f>
        <v>71</v>
      </c>
      <c r="R18" s="484">
        <f>E18+K18+N18</f>
        <v>57</v>
      </c>
      <c r="S18" s="485">
        <f>Q18-R18</f>
        <v>14</v>
      </c>
      <c r="T18" s="476">
        <f>RANK(O18,$O$17:$O$20,0)</f>
        <v>1</v>
      </c>
      <c r="U18" s="11">
        <f>IF(D18="○",1,"")</f>
        <v>1</v>
      </c>
      <c r="V18" s="11">
        <f>IF(G18="○",1,"")</f>
      </c>
      <c r="W18" s="11">
        <f>IF(J18="○",1,"")</f>
      </c>
      <c r="X18" s="11">
        <f>IF(M18="○",1,"")</f>
        <v>1</v>
      </c>
      <c r="Z18" s="11">
        <f>IF(D18="×",1,"")</f>
      </c>
      <c r="AA18" s="11">
        <f>IF(G18="×",1,"")</f>
      </c>
      <c r="AB18" s="11">
        <f>IF(J18="×",1,"")</f>
        <v>1</v>
      </c>
      <c r="AC18" s="11">
        <f>IF(M18="×",1,"")</f>
      </c>
      <c r="AE18" s="11">
        <f>IF(D18="△",1,"")</f>
      </c>
      <c r="AF18" s="11">
        <f>IF(G18="△",1,"")</f>
      </c>
      <c r="AG18" s="11">
        <f>IF(J18="△",1,"")</f>
      </c>
      <c r="AH18" s="11">
        <f>IF(M18="△",1,"")</f>
      </c>
    </row>
    <row r="19" spans="2:34" ht="30" customHeight="1">
      <c r="B19" s="25" t="str">
        <f>'予選記入用'!M41</f>
        <v>旭</v>
      </c>
      <c r="C19" s="331">
        <v>28</v>
      </c>
      <c r="D19" s="332" t="str">
        <f>IF(C19&gt;E19,"○",IF(C19&lt;E19,"×",IF(C19=E19,"△")))</f>
        <v>×</v>
      </c>
      <c r="E19" s="333">
        <v>42</v>
      </c>
      <c r="F19" s="334">
        <v>21</v>
      </c>
      <c r="G19" s="332" t="str">
        <f>IF(F19&gt;H19,"○",IF(F19&lt;H19,"×",IF(F19=H19,"△")))</f>
        <v>○</v>
      </c>
      <c r="H19" s="333">
        <v>19</v>
      </c>
      <c r="I19" s="645"/>
      <c r="J19" s="646"/>
      <c r="K19" s="647"/>
      <c r="L19" s="17">
        <f>K20</f>
        <v>20</v>
      </c>
      <c r="M19" s="332" t="str">
        <f>IF(J20="○","×",IF(J20="×","○",IF(J20="△","△")))</f>
        <v>×</v>
      </c>
      <c r="N19" s="333">
        <f>I20</f>
        <v>32</v>
      </c>
      <c r="O19" s="468">
        <f>SUM(U19:X19)</f>
        <v>1</v>
      </c>
      <c r="P19" s="469">
        <f>SUM(Z19:AC19)</f>
        <v>2</v>
      </c>
      <c r="Q19" s="483">
        <f>F19+C19+L19</f>
        <v>69</v>
      </c>
      <c r="R19" s="484">
        <f>H19+E19+N19</f>
        <v>93</v>
      </c>
      <c r="S19" s="485">
        <f>Q19-R19</f>
        <v>-24</v>
      </c>
      <c r="T19" s="476">
        <v>4</v>
      </c>
      <c r="U19" s="11">
        <f>IF(D19="○",1,"")</f>
      </c>
      <c r="V19" s="11">
        <f>IF(G19="○",1,"")</f>
        <v>1</v>
      </c>
      <c r="W19" s="11">
        <f>IF(J19="○",1,"")</f>
      </c>
      <c r="X19" s="11">
        <f>IF(M19="○",1,"")</f>
      </c>
      <c r="Z19" s="11">
        <f>IF(D19="×",1,"")</f>
        <v>1</v>
      </c>
      <c r="AA19" s="11">
        <f>IF(G19="×",1,"")</f>
      </c>
      <c r="AB19" s="11">
        <f>IF(J19="×",1,"")</f>
      </c>
      <c r="AC19" s="11">
        <f>IF(M19="×",1,"")</f>
        <v>1</v>
      </c>
      <c r="AE19" s="11">
        <f>IF(D19="△",1,"")</f>
      </c>
      <c r="AF19" s="11">
        <f>IF(G19="△",1,"")</f>
      </c>
      <c r="AG19" s="11">
        <f>IF(J19="△",1,"")</f>
      </c>
      <c r="AH19" s="11">
        <f>IF(M19="△",1,"")</f>
      </c>
    </row>
    <row r="20" spans="2:34" ht="30" customHeight="1" thickBot="1">
      <c r="B20" s="26" t="str">
        <f>'予選記入用'!R41</f>
        <v>四條畷</v>
      </c>
      <c r="C20" s="335">
        <v>27</v>
      </c>
      <c r="D20" s="336" t="str">
        <f>IF(C20&gt;E20,"○",IF(C20&lt;E20,"×",IF(C20=E20,"△")))</f>
        <v>×</v>
      </c>
      <c r="E20" s="337">
        <v>28</v>
      </c>
      <c r="F20" s="338">
        <v>17</v>
      </c>
      <c r="G20" s="336" t="str">
        <f>IF(F20&gt;H20,"○",IF(F20&lt;H20,"×",IF(F20=H20,"△")))</f>
        <v>×</v>
      </c>
      <c r="H20" s="337">
        <v>19</v>
      </c>
      <c r="I20" s="338">
        <v>32</v>
      </c>
      <c r="J20" s="336" t="str">
        <f>IF(I20&gt;K20,"○",IF(I20&lt;K20,"×",IF(I20=K20,"△")))</f>
        <v>○</v>
      </c>
      <c r="K20" s="337">
        <v>20</v>
      </c>
      <c r="L20" s="650"/>
      <c r="M20" s="651"/>
      <c r="N20" s="652"/>
      <c r="O20" s="470">
        <f>SUM(U20:X20)</f>
        <v>1</v>
      </c>
      <c r="P20" s="471">
        <f>SUM(Z20:AC20)</f>
        <v>2</v>
      </c>
      <c r="Q20" s="486">
        <f>F20+I20+C20</f>
        <v>76</v>
      </c>
      <c r="R20" s="487">
        <f>H20+K20+E20</f>
        <v>67</v>
      </c>
      <c r="S20" s="488">
        <f>Q20-R20</f>
        <v>9</v>
      </c>
      <c r="T20" s="477">
        <f>RANK(O20,$O$17:$O$20,0)</f>
        <v>3</v>
      </c>
      <c r="U20" s="11">
        <f>IF(D20="○",1,"")</f>
      </c>
      <c r="V20" s="11">
        <f>IF(G20="○",1,"")</f>
      </c>
      <c r="W20" s="11">
        <f>IF(J20="○",1,"")</f>
        <v>1</v>
      </c>
      <c r="X20" s="11">
        <f>IF(M20="○",1,"")</f>
      </c>
      <c r="Z20" s="11">
        <f>IF(D20="×",1,"")</f>
        <v>1</v>
      </c>
      <c r="AA20" s="11">
        <f>IF(G20="×",1,"")</f>
        <v>1</v>
      </c>
      <c r="AB20" s="11">
        <f>IF(J20="×",1,"")</f>
      </c>
      <c r="AC20" s="11">
        <f>IF(M20="×",1,"")</f>
      </c>
      <c r="AE20" s="11">
        <f>IF(D20="△",1,"")</f>
      </c>
      <c r="AF20" s="11">
        <f>IF(G20="△",1,"")</f>
      </c>
      <c r="AG20" s="11">
        <f>IF(J20="△",1,"")</f>
      </c>
      <c r="AH20" s="11">
        <f>IF(M20="△",1,"")</f>
      </c>
    </row>
    <row r="21" spans="1:21" ht="20.25" customHeight="1" thickBot="1">
      <c r="A21" s="19"/>
      <c r="B21" s="654" t="s">
        <v>569</v>
      </c>
      <c r="C21" s="654"/>
      <c r="D21" s="654"/>
      <c r="E21" s="654"/>
      <c r="F21" s="654"/>
      <c r="G21" s="654"/>
      <c r="H21" s="654"/>
      <c r="I21" s="654"/>
      <c r="J21" s="654"/>
      <c r="K21" s="654"/>
      <c r="L21" s="654"/>
      <c r="M21" s="654"/>
      <c r="N21" s="654"/>
      <c r="O21" s="654"/>
      <c r="P21" s="654"/>
      <c r="Q21" s="654"/>
      <c r="R21" s="654"/>
      <c r="S21" s="654"/>
      <c r="T21" s="654"/>
      <c r="U21" s="10"/>
    </row>
    <row r="22" spans="2:34" ht="30" customHeight="1" thickBot="1">
      <c r="B22" s="308" t="s">
        <v>409</v>
      </c>
      <c r="C22" s="614" t="str">
        <f>B23</f>
        <v>緑風冠</v>
      </c>
      <c r="D22" s="614"/>
      <c r="E22" s="614"/>
      <c r="F22" s="613" t="str">
        <f>B24</f>
        <v>港</v>
      </c>
      <c r="G22" s="614"/>
      <c r="H22" s="615"/>
      <c r="I22" s="648" t="str">
        <f>B25</f>
        <v>西寝屋川</v>
      </c>
      <c r="J22" s="649"/>
      <c r="K22" s="649"/>
      <c r="L22" s="648" t="str">
        <f>B26</f>
        <v>門真西</v>
      </c>
      <c r="M22" s="649"/>
      <c r="N22" s="653"/>
      <c r="O22" s="295" t="s">
        <v>28</v>
      </c>
      <c r="P22" s="294" t="s">
        <v>29</v>
      </c>
      <c r="Q22" s="305" t="s">
        <v>394</v>
      </c>
      <c r="R22" s="298" t="s">
        <v>395</v>
      </c>
      <c r="S22" s="301" t="s">
        <v>393</v>
      </c>
      <c r="T22" s="309" t="s">
        <v>406</v>
      </c>
      <c r="U22" s="11">
        <v>1</v>
      </c>
      <c r="V22" s="11">
        <v>2</v>
      </c>
      <c r="W22" s="11">
        <v>3</v>
      </c>
      <c r="X22" s="11">
        <v>4</v>
      </c>
      <c r="Z22" s="11">
        <v>1</v>
      </c>
      <c r="AA22" s="11">
        <v>2</v>
      </c>
      <c r="AB22" s="11">
        <v>3</v>
      </c>
      <c r="AC22" s="11">
        <v>4</v>
      </c>
      <c r="AE22" s="11">
        <v>1</v>
      </c>
      <c r="AF22" s="11">
        <v>2</v>
      </c>
      <c r="AG22" s="11">
        <v>3</v>
      </c>
      <c r="AH22" s="11">
        <v>4</v>
      </c>
    </row>
    <row r="23" spans="2:34" ht="30" customHeight="1" thickTop="1">
      <c r="B23" s="271" t="str">
        <f>'予選記入用'!C42</f>
        <v>緑風冠</v>
      </c>
      <c r="C23" s="642"/>
      <c r="D23" s="643"/>
      <c r="E23" s="644"/>
      <c r="F23" s="325">
        <f>E24</f>
        <v>28</v>
      </c>
      <c r="G23" s="326" t="str">
        <f>IF(D24="○","×",IF(D24="×","○",IF(D24="△","△")))</f>
        <v>×</v>
      </c>
      <c r="H23" s="327">
        <f>C24</f>
        <v>31</v>
      </c>
      <c r="I23" s="328">
        <f>E25</f>
        <v>29</v>
      </c>
      <c r="J23" s="329" t="str">
        <f>IF(D25="○","×",IF(D25="×","○",IF(D25="△","△")))</f>
        <v>×</v>
      </c>
      <c r="K23" s="330">
        <f>C25</f>
        <v>33</v>
      </c>
      <c r="L23" s="328">
        <f>E26</f>
        <v>33</v>
      </c>
      <c r="M23" s="329" t="str">
        <f>IF(D26="○","×",IF(D26="×","○",IF(D26="△","△")))</f>
        <v>×</v>
      </c>
      <c r="N23" s="330">
        <f>C26</f>
        <v>34</v>
      </c>
      <c r="O23" s="466">
        <f>SUM(U23:X23)</f>
        <v>0</v>
      </c>
      <c r="P23" s="467">
        <f>SUM(Z23:AC23)</f>
        <v>3</v>
      </c>
      <c r="Q23" s="480">
        <f>F23+I23+L23</f>
        <v>90</v>
      </c>
      <c r="R23" s="481">
        <f>H23+K23+N23</f>
        <v>98</v>
      </c>
      <c r="S23" s="482">
        <f>Q23-R23</f>
        <v>-8</v>
      </c>
      <c r="T23" s="472">
        <f>RANK(O23,$O$23:$O$26,0)</f>
        <v>4</v>
      </c>
      <c r="U23" s="11">
        <f>IF(D23="○",1,"")</f>
      </c>
      <c r="V23" s="11">
        <f>IF(G23="○",1,"")</f>
      </c>
      <c r="W23" s="11">
        <f>IF(J23="○",1,"")</f>
      </c>
      <c r="X23" s="11">
        <f>IF(M23="○",1,"")</f>
      </c>
      <c r="Z23" s="11">
        <f>IF(D23="×",1,"")</f>
      </c>
      <c r="AA23" s="11">
        <f>IF(G23="×",1,"")</f>
        <v>1</v>
      </c>
      <c r="AB23" s="11">
        <f>IF(J23="×",1,"")</f>
        <v>1</v>
      </c>
      <c r="AC23" s="11">
        <f>IF(M23="×",1,"")</f>
        <v>1</v>
      </c>
      <c r="AE23" s="11">
        <f>IF(D23="△",1,"")</f>
      </c>
      <c r="AF23" s="11">
        <f>IF(G23="△",1,"")</f>
      </c>
      <c r="AG23" s="11">
        <f>IF(J23="△",1,"")</f>
      </c>
      <c r="AH23" s="11">
        <f>IF(M23="△",1,"")</f>
      </c>
    </row>
    <row r="24" spans="2:34" ht="30" customHeight="1">
      <c r="B24" s="25" t="str">
        <f>'予選記入用'!H42</f>
        <v>港</v>
      </c>
      <c r="C24" s="331">
        <v>31</v>
      </c>
      <c r="D24" s="332" t="str">
        <f>IF(C24&gt;E24,"○",IF(C24&lt;E24,"×",IF(C24=E24,"△")))</f>
        <v>○</v>
      </c>
      <c r="E24" s="333">
        <v>28</v>
      </c>
      <c r="F24" s="645"/>
      <c r="G24" s="646"/>
      <c r="H24" s="647"/>
      <c r="I24" s="334">
        <f>H25</f>
        <v>22</v>
      </c>
      <c r="J24" s="332" t="str">
        <f>IF(G25="○","×",IF(G25="×","○",IF(G25="△","△")))</f>
        <v>×</v>
      </c>
      <c r="K24" s="333">
        <f>F25</f>
        <v>25</v>
      </c>
      <c r="L24" s="334">
        <f>H26</f>
        <v>25</v>
      </c>
      <c r="M24" s="332" t="str">
        <f>IF(G26="○","×",IF(G26="×","○",IF(G26="△","△")))</f>
        <v>×</v>
      </c>
      <c r="N24" s="333">
        <f>F26</f>
        <v>48</v>
      </c>
      <c r="O24" s="468">
        <f>SUM(U24:X24)</f>
        <v>1</v>
      </c>
      <c r="P24" s="469">
        <f>SUM(Z24:AC24)</f>
        <v>2</v>
      </c>
      <c r="Q24" s="483">
        <f>C24+I24+L24</f>
        <v>78</v>
      </c>
      <c r="R24" s="484">
        <f>E24+K24+N24</f>
        <v>101</v>
      </c>
      <c r="S24" s="485">
        <f>Q24-R24</f>
        <v>-23</v>
      </c>
      <c r="T24" s="473">
        <f>RANK(O24,$O$23:$O$26,0)</f>
        <v>3</v>
      </c>
      <c r="U24" s="11">
        <f>IF(D24="○",1,"")</f>
        <v>1</v>
      </c>
      <c r="V24" s="11">
        <f>IF(G24="○",1,"")</f>
      </c>
      <c r="W24" s="11">
        <f>IF(J24="○",1,"")</f>
      </c>
      <c r="X24" s="11">
        <f>IF(M24="○",1,"")</f>
      </c>
      <c r="Z24" s="11">
        <f>IF(D24="×",1,"")</f>
      </c>
      <c r="AA24" s="11">
        <f>IF(G24="×",1,"")</f>
      </c>
      <c r="AB24" s="11">
        <f>IF(J24="×",1,"")</f>
        <v>1</v>
      </c>
      <c r="AC24" s="11">
        <f>IF(M24="×",1,"")</f>
        <v>1</v>
      </c>
      <c r="AE24" s="11">
        <f>IF(D24="△",1,"")</f>
      </c>
      <c r="AF24" s="11">
        <f>IF(G24="△",1,"")</f>
      </c>
      <c r="AG24" s="11">
        <f>IF(J24="△",1,"")</f>
      </c>
      <c r="AH24" s="11">
        <f>IF(M24="△",1,"")</f>
      </c>
    </row>
    <row r="25" spans="2:34" ht="30" customHeight="1">
      <c r="B25" s="25" t="str">
        <f>'予選記入用'!M42</f>
        <v>西寝屋川</v>
      </c>
      <c r="C25" s="331">
        <v>33</v>
      </c>
      <c r="D25" s="332" t="str">
        <f>IF(C25&gt;E25,"○",IF(C25&lt;E25,"×",IF(C25=E25,"△")))</f>
        <v>○</v>
      </c>
      <c r="E25" s="333">
        <v>29</v>
      </c>
      <c r="F25" s="334">
        <v>25</v>
      </c>
      <c r="G25" s="332" t="str">
        <f>IF(F25&gt;H25,"○",IF(F25&lt;H25,"×",IF(F25=H25,"△")))</f>
        <v>○</v>
      </c>
      <c r="H25" s="333">
        <v>22</v>
      </c>
      <c r="I25" s="645"/>
      <c r="J25" s="646"/>
      <c r="K25" s="647"/>
      <c r="L25" s="17">
        <f>K26</f>
        <v>30</v>
      </c>
      <c r="M25" s="332" t="str">
        <f>IF(J26="○","×",IF(J26="×","○",IF(J26="△","△")))</f>
        <v>×</v>
      </c>
      <c r="N25" s="333">
        <f>I26</f>
        <v>38</v>
      </c>
      <c r="O25" s="468">
        <f>SUM(U25:X25)</f>
        <v>2</v>
      </c>
      <c r="P25" s="469">
        <f>SUM(Z25:AC25)</f>
        <v>1</v>
      </c>
      <c r="Q25" s="483">
        <f>F25+C25+L25</f>
        <v>88</v>
      </c>
      <c r="R25" s="484">
        <f>H25+E25+N25</f>
        <v>89</v>
      </c>
      <c r="S25" s="485">
        <f>Q25-R25</f>
        <v>-1</v>
      </c>
      <c r="T25" s="473">
        <f>RANK(O25,$O$23:$O$26,0)</f>
        <v>2</v>
      </c>
      <c r="U25" s="11">
        <f>IF(D25="○",1,"")</f>
        <v>1</v>
      </c>
      <c r="V25" s="11">
        <f>IF(G25="○",1,"")</f>
        <v>1</v>
      </c>
      <c r="W25" s="11">
        <f>IF(J25="○",1,"")</f>
      </c>
      <c r="X25" s="11">
        <f>IF(M25="○",1,"")</f>
      </c>
      <c r="Z25" s="11">
        <f>IF(D25="×",1,"")</f>
      </c>
      <c r="AA25" s="11">
        <f>IF(G25="×",1,"")</f>
      </c>
      <c r="AB25" s="11">
        <f>IF(J25="×",1,"")</f>
      </c>
      <c r="AC25" s="11">
        <f>IF(M25="×",1,"")</f>
        <v>1</v>
      </c>
      <c r="AE25" s="11">
        <f>IF(D25="△",1,"")</f>
      </c>
      <c r="AF25" s="11">
        <f>IF(G25="△",1,"")</f>
      </c>
      <c r="AG25" s="11">
        <f>IF(J25="△",1,"")</f>
      </c>
      <c r="AH25" s="11">
        <f>IF(M25="△",1,"")</f>
      </c>
    </row>
    <row r="26" spans="2:34" ht="30" customHeight="1" thickBot="1">
      <c r="B26" s="26" t="str">
        <f>'予選記入用'!R42</f>
        <v>門真西</v>
      </c>
      <c r="C26" s="335">
        <v>34</v>
      </c>
      <c r="D26" s="336" t="str">
        <f>IF(C26&gt;E26,"○",IF(C26&lt;E26,"×",IF(C26=E26,"△")))</f>
        <v>○</v>
      </c>
      <c r="E26" s="337">
        <v>33</v>
      </c>
      <c r="F26" s="338">
        <v>48</v>
      </c>
      <c r="G26" s="336" t="str">
        <f>IF(F26&gt;H26,"○",IF(F26&lt;H26,"×",IF(F26=H26,"△")))</f>
        <v>○</v>
      </c>
      <c r="H26" s="337">
        <v>25</v>
      </c>
      <c r="I26" s="338">
        <v>38</v>
      </c>
      <c r="J26" s="336" t="str">
        <f>IF(I26&gt;K26,"○",IF(I26&lt;K26,"×",IF(I26=K26,"△")))</f>
        <v>○</v>
      </c>
      <c r="K26" s="337">
        <v>30</v>
      </c>
      <c r="L26" s="650"/>
      <c r="M26" s="651"/>
      <c r="N26" s="652"/>
      <c r="O26" s="470">
        <f>SUM(U26:X26)</f>
        <v>3</v>
      </c>
      <c r="P26" s="471">
        <f>SUM(Z26:AC26)</f>
        <v>0</v>
      </c>
      <c r="Q26" s="486">
        <f>F26+I26+C26</f>
        <v>120</v>
      </c>
      <c r="R26" s="487">
        <f>H26+E26+K26</f>
        <v>88</v>
      </c>
      <c r="S26" s="488">
        <f>Q26-R26</f>
        <v>32</v>
      </c>
      <c r="T26" s="474">
        <f>RANK(O26,$O$23:$O$26,0)</f>
        <v>1</v>
      </c>
      <c r="U26" s="11">
        <f>IF(D26="○",1,"")</f>
        <v>1</v>
      </c>
      <c r="V26" s="11">
        <f>IF(G26="○",1,"")</f>
        <v>1</v>
      </c>
      <c r="W26" s="11">
        <f>IF(J26="○",1,"")</f>
        <v>1</v>
      </c>
      <c r="X26" s="11">
        <f>IF(M26="○",1,"")</f>
      </c>
      <c r="Z26" s="11">
        <f>IF(D26="×",1,"")</f>
      </c>
      <c r="AA26" s="11">
        <f>IF(G26="×",1,"")</f>
      </c>
      <c r="AB26" s="11">
        <f>IF(J26="×",1,"")</f>
      </c>
      <c r="AC26" s="11">
        <f>IF(M26="×",1,"")</f>
      </c>
      <c r="AE26" s="11">
        <f>IF(D26="△",1,"")</f>
      </c>
      <c r="AF26" s="11">
        <f>IF(G26="△",1,"")</f>
      </c>
      <c r="AG26" s="11">
        <f>IF(J26="△",1,"")</f>
      </c>
      <c r="AH26" s="11">
        <f>IF(M26="△",1,"")</f>
      </c>
    </row>
    <row r="27" ht="7.5" customHeight="1"/>
    <row r="28" ht="7.5" customHeight="1"/>
    <row r="29" spans="2:15" ht="22.5" customHeight="1">
      <c r="B29" s="12" t="s">
        <v>41</v>
      </c>
      <c r="C29" s="478" t="s">
        <v>62</v>
      </c>
      <c r="D29" s="28"/>
      <c r="E29" s="28"/>
      <c r="F29" s="28"/>
      <c r="G29" s="28"/>
      <c r="H29" s="28"/>
      <c r="I29" s="28"/>
      <c r="J29" s="28"/>
      <c r="K29" s="28"/>
      <c r="L29" s="28"/>
      <c r="M29" s="28"/>
      <c r="N29" s="28"/>
      <c r="O29" s="28"/>
    </row>
    <row r="30" spans="1:19" s="12" customFormat="1" ht="22.5" customHeight="1">
      <c r="A30" s="640" t="s">
        <v>42</v>
      </c>
      <c r="B30" s="640"/>
      <c r="C30" s="640"/>
      <c r="D30" s="640"/>
      <c r="E30" s="640" t="s">
        <v>43</v>
      </c>
      <c r="F30" s="640"/>
      <c r="G30" s="640"/>
      <c r="H30" s="640"/>
      <c r="I30" s="479"/>
      <c r="J30" s="640" t="s">
        <v>44</v>
      </c>
      <c r="K30" s="640"/>
      <c r="L30" s="640"/>
      <c r="M30" s="640"/>
      <c r="N30" s="640"/>
      <c r="O30" s="640" t="s">
        <v>45</v>
      </c>
      <c r="P30" s="640"/>
      <c r="Q30" s="640"/>
      <c r="R30" s="640"/>
      <c r="S30" s="13"/>
    </row>
    <row r="31" spans="1:20" ht="22.5" customHeight="1">
      <c r="A31" s="162">
        <v>1</v>
      </c>
      <c r="B31" s="163" t="s">
        <v>13</v>
      </c>
      <c r="C31" s="163"/>
      <c r="D31" s="164" t="s">
        <v>131</v>
      </c>
      <c r="E31" s="165" t="s">
        <v>131</v>
      </c>
      <c r="F31" s="166">
        <v>1</v>
      </c>
      <c r="G31" s="166" t="s">
        <v>7</v>
      </c>
      <c r="H31" s="167"/>
      <c r="I31" s="14"/>
      <c r="J31" s="171">
        <v>1</v>
      </c>
      <c r="K31" s="172" t="s">
        <v>14</v>
      </c>
      <c r="L31" s="172"/>
      <c r="M31" s="172"/>
      <c r="N31" s="173" t="s">
        <v>132</v>
      </c>
      <c r="O31" s="174" t="s">
        <v>132</v>
      </c>
      <c r="P31" s="175">
        <v>1</v>
      </c>
      <c r="Q31" s="176" t="s">
        <v>16</v>
      </c>
      <c r="R31" s="177"/>
      <c r="S31" s="15"/>
      <c r="T31" s="15"/>
    </row>
    <row r="32" spans="1:20" ht="22.5" customHeight="1">
      <c r="A32" s="162">
        <v>2</v>
      </c>
      <c r="B32" s="163" t="s">
        <v>17</v>
      </c>
      <c r="C32" s="163"/>
      <c r="D32" s="164" t="s">
        <v>131</v>
      </c>
      <c r="E32" s="162" t="s">
        <v>131</v>
      </c>
      <c r="F32" s="163">
        <v>2</v>
      </c>
      <c r="G32" s="489" t="s">
        <v>12</v>
      </c>
      <c r="H32" s="164"/>
      <c r="I32" s="14"/>
      <c r="J32" s="171">
        <v>2</v>
      </c>
      <c r="K32" s="172" t="s">
        <v>9</v>
      </c>
      <c r="L32" s="172"/>
      <c r="M32" s="172"/>
      <c r="N32" s="173" t="s">
        <v>132</v>
      </c>
      <c r="O32" s="171" t="s">
        <v>132</v>
      </c>
      <c r="P32" s="178">
        <v>2</v>
      </c>
      <c r="Q32" s="172" t="s">
        <v>93</v>
      </c>
      <c r="R32" s="179"/>
      <c r="S32" s="15"/>
      <c r="T32" s="15"/>
    </row>
    <row r="33" spans="1:20" ht="22.5" customHeight="1">
      <c r="A33" s="162">
        <v>3</v>
      </c>
      <c r="B33" s="163" t="s">
        <v>199</v>
      </c>
      <c r="C33" s="163"/>
      <c r="D33" s="164" t="s">
        <v>131</v>
      </c>
      <c r="E33" s="168" t="s">
        <v>131</v>
      </c>
      <c r="F33" s="169">
        <v>3</v>
      </c>
      <c r="G33" s="169" t="s">
        <v>182</v>
      </c>
      <c r="H33" s="170"/>
      <c r="I33" s="14"/>
      <c r="J33" s="171">
        <v>3</v>
      </c>
      <c r="K33" s="172" t="s">
        <v>5</v>
      </c>
      <c r="L33" s="172"/>
      <c r="M33" s="172"/>
      <c r="N33" s="173" t="s">
        <v>132</v>
      </c>
      <c r="O33" s="171" t="s">
        <v>132</v>
      </c>
      <c r="P33" s="178">
        <v>3</v>
      </c>
      <c r="Q33" s="172" t="s">
        <v>18</v>
      </c>
      <c r="R33" s="179"/>
      <c r="S33" s="47"/>
      <c r="T33" s="16"/>
    </row>
    <row r="34" spans="1:20" ht="22.5" customHeight="1">
      <c r="A34" s="162">
        <v>4</v>
      </c>
      <c r="B34" s="163" t="s">
        <v>4</v>
      </c>
      <c r="C34" s="163"/>
      <c r="D34" s="164" t="s">
        <v>131</v>
      </c>
      <c r="E34" s="162" t="s">
        <v>131</v>
      </c>
      <c r="F34" s="163">
        <v>4</v>
      </c>
      <c r="G34" s="163" t="s">
        <v>21</v>
      </c>
      <c r="H34" s="164"/>
      <c r="I34" s="14"/>
      <c r="J34" s="171">
        <v>4</v>
      </c>
      <c r="K34" s="172" t="s">
        <v>11</v>
      </c>
      <c r="L34" s="172"/>
      <c r="M34" s="172"/>
      <c r="N34" s="173" t="s">
        <v>132</v>
      </c>
      <c r="O34" s="171" t="s">
        <v>132</v>
      </c>
      <c r="P34" s="178">
        <v>4</v>
      </c>
      <c r="Q34" s="172" t="s">
        <v>566</v>
      </c>
      <c r="R34" s="179"/>
      <c r="S34" s="47"/>
      <c r="T34" s="16"/>
    </row>
    <row r="35" spans="1:23" ht="22.5" customHeight="1">
      <c r="A35" s="641" t="s">
        <v>405</v>
      </c>
      <c r="B35" s="641"/>
      <c r="C35" s="641"/>
      <c r="D35" s="641"/>
      <c r="E35" s="641"/>
      <c r="F35" s="641"/>
      <c r="G35" s="641"/>
      <c r="H35" s="641"/>
      <c r="I35" s="641"/>
      <c r="J35" s="641"/>
      <c r="K35" s="641"/>
      <c r="L35" s="641"/>
      <c r="M35" s="641"/>
      <c r="N35" s="641"/>
      <c r="O35" s="641"/>
      <c r="P35" s="641"/>
      <c r="Q35" s="641"/>
      <c r="R35" s="641"/>
      <c r="S35" s="641"/>
      <c r="T35" s="641"/>
      <c r="U35" s="641"/>
      <c r="V35" s="641"/>
      <c r="W35" s="641"/>
    </row>
    <row r="36" spans="1:23" ht="22.5" customHeight="1">
      <c r="A36" s="641"/>
      <c r="B36" s="641"/>
      <c r="C36" s="641"/>
      <c r="D36" s="641"/>
      <c r="E36" s="641"/>
      <c r="F36" s="641"/>
      <c r="G36" s="641"/>
      <c r="H36" s="641"/>
      <c r="I36" s="641"/>
      <c r="J36" s="641"/>
      <c r="K36" s="641"/>
      <c r="L36" s="641"/>
      <c r="M36" s="641"/>
      <c r="N36" s="641"/>
      <c r="O36" s="641"/>
      <c r="P36" s="641"/>
      <c r="Q36" s="641"/>
      <c r="R36" s="641"/>
      <c r="S36" s="641"/>
      <c r="T36" s="641"/>
      <c r="U36" s="641"/>
      <c r="V36" s="641"/>
      <c r="W36" s="641"/>
    </row>
    <row r="37" ht="22.5" customHeight="1"/>
  </sheetData>
  <sheetProtection/>
  <mergeCells count="38">
    <mergeCell ref="J30:N30"/>
    <mergeCell ref="A30:D30"/>
    <mergeCell ref="E30:H30"/>
    <mergeCell ref="C17:E17"/>
    <mergeCell ref="F18:H18"/>
    <mergeCell ref="C22:E22"/>
    <mergeCell ref="F22:H22"/>
    <mergeCell ref="C23:E23"/>
    <mergeCell ref="F24:H24"/>
    <mergeCell ref="L16:N16"/>
    <mergeCell ref="L13:N13"/>
    <mergeCell ref="I19:K19"/>
    <mergeCell ref="L20:N20"/>
    <mergeCell ref="L26:N26"/>
    <mergeCell ref="L22:N22"/>
    <mergeCell ref="I22:K22"/>
    <mergeCell ref="I25:K25"/>
    <mergeCell ref="B21:T21"/>
    <mergeCell ref="L6:N6"/>
    <mergeCell ref="L2:N2"/>
    <mergeCell ref="I9:K9"/>
    <mergeCell ref="I12:K12"/>
    <mergeCell ref="L9:N9"/>
    <mergeCell ref="C16:E16"/>
    <mergeCell ref="F16:H16"/>
    <mergeCell ref="I16:K16"/>
    <mergeCell ref="C10:E10"/>
    <mergeCell ref="F11:H11"/>
    <mergeCell ref="O30:R30"/>
    <mergeCell ref="A35:W36"/>
    <mergeCell ref="C2:E2"/>
    <mergeCell ref="F2:H2"/>
    <mergeCell ref="C9:E9"/>
    <mergeCell ref="F9:H9"/>
    <mergeCell ref="C3:E3"/>
    <mergeCell ref="F4:H4"/>
    <mergeCell ref="I2:K2"/>
    <mergeCell ref="I5:K5"/>
  </mergeCells>
  <printOptions/>
  <pageMargins left="0.34" right="0.19" top="0.39" bottom="0.42" header="0.28" footer="0.2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学校情報ネットワーク</dc:creator>
  <cp:keywords/>
  <dc:description/>
  <cp:lastModifiedBy>大阪府教育委員会（平成２２年１０月調達）</cp:lastModifiedBy>
  <cp:lastPrinted>2014-11-09T22:28:14Z</cp:lastPrinted>
  <dcterms:created xsi:type="dcterms:W3CDTF">2010-09-29T01:52:49Z</dcterms:created>
  <dcterms:modified xsi:type="dcterms:W3CDTF">2014-11-10T09:26:57Z</dcterms:modified>
  <cp:category/>
  <cp:version/>
  <cp:contentType/>
  <cp:contentStatus/>
</cp:coreProperties>
</file>