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45" windowWidth="15480" windowHeight="8160"/>
  </bookViews>
  <sheets>
    <sheet name="様式３－１" sheetId="1" r:id="rId1"/>
    <sheet name="様式３－２" sheetId="2" r:id="rId2"/>
  </sheets>
  <definedNames>
    <definedName name="_xlnm.Print_Area" localSheetId="0">'様式３－１'!$A$1:$X$30</definedName>
    <definedName name="_xlnm.Print_Area" localSheetId="1">'様式３－２'!$B$1:$U$27</definedName>
  </definedNames>
  <calcPr calcId="145621"/>
</workbook>
</file>

<file path=xl/calcChain.xml><?xml version="1.0" encoding="utf-8"?>
<calcChain xmlns="http://schemas.openxmlformats.org/spreadsheetml/2006/main">
  <c r="U27" i="2" l="1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B27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B23" i="2"/>
  <c r="T21" i="2"/>
  <c r="U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B21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B19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B17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B15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B13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B9" i="2"/>
  <c r="D5" i="2"/>
  <c r="U11" i="1"/>
</calcChain>
</file>

<file path=xl/sharedStrings.xml><?xml version="1.0" encoding="utf-8"?>
<sst xmlns="http://schemas.openxmlformats.org/spreadsheetml/2006/main" count="27" uniqueCount="27">
  <si>
    <t>府県名</t>
    <rPh sb="0" eb="2">
      <t>フケン</t>
    </rPh>
    <rPh sb="2" eb="3">
      <t>メイ</t>
    </rPh>
    <phoneticPr fontId="1"/>
  </si>
  <si>
    <t>※ Nｏ．</t>
    <phoneticPr fontId="1"/>
  </si>
  <si>
    <t>（様式３）</t>
    <rPh sb="1" eb="3">
      <t>ヨウシキ</t>
    </rPh>
    <phoneticPr fontId="1"/>
  </si>
  <si>
    <t>字数→</t>
    <rPh sb="0" eb="2">
      <t>じすう</t>
    </rPh>
    <phoneticPr fontId="1" type="Hiragana" alignment="distributed"/>
  </si>
  <si>
    <t>↓200字以内で</t>
    <rPh sb="4" eb="5">
      <t>じ</t>
    </rPh>
    <rPh sb="5" eb="7">
      <t>いない</t>
    </rPh>
    <phoneticPr fontId="1" type="Hiragana" alignment="distributed"/>
  </si>
  <si>
    <t>府県名</t>
    <rPh sb="0" eb="2">
      <t>フケン</t>
    </rPh>
    <rPh sb="2" eb="3">
      <t>メイ</t>
    </rPh>
    <phoneticPr fontId="1"/>
  </si>
  <si>
    <t>府県紹介文</t>
    <rPh sb="0" eb="2">
      <t>フケン</t>
    </rPh>
    <rPh sb="2" eb="5">
      <t>ショウカイブン</t>
    </rPh>
    <phoneticPr fontId="1"/>
  </si>
  <si>
    <t>（注意）</t>
    <rPh sb="1" eb="3">
      <t>ちゅうい</t>
    </rPh>
    <phoneticPr fontId="1" type="Hiragana" alignment="distributed"/>
  </si>
  <si>
    <t>１　このシートに入力いただくと、様式３－２に自動的に反映されます。</t>
    <rPh sb="8" eb="10">
      <t>にゅうりょく</t>
    </rPh>
    <rPh sb="16" eb="18">
      <t>ようしき</t>
    </rPh>
    <rPh sb="22" eb="25">
      <t>じどうてき</t>
    </rPh>
    <rPh sb="26" eb="28">
      <t>はんえい</t>
    </rPh>
    <phoneticPr fontId="1" type="Hiragana" alignment="distributed"/>
  </si>
  <si>
    <t>２　様式３－２のシートで、固有名詞にふりがなを入力してください。</t>
    <rPh sb="2" eb="4">
      <t>ようしき</t>
    </rPh>
    <rPh sb="13" eb="15">
      <t>こゆう</t>
    </rPh>
    <rPh sb="15" eb="17">
      <t>めいし</t>
    </rPh>
    <rPh sb="23" eb="25">
      <t>にゅうりょく</t>
    </rPh>
    <phoneticPr fontId="1" type="Hiragana" alignment="distributed"/>
  </si>
  <si>
    <t>←ふりがな入力欄</t>
    <rPh sb="5" eb="7">
      <t>ニュウリョク</t>
    </rPh>
    <rPh sb="7" eb="8">
      <t>ラン</t>
    </rPh>
    <phoneticPr fontId="1"/>
  </si>
  <si>
    <t>大阪府</t>
    <rPh sb="0" eb="3">
      <t>おおさかふ</t>
    </rPh>
    <phoneticPr fontId="1" type="Hiragana" alignment="distributed"/>
  </si>
  <si>
    <t>徳島県</t>
    <rPh sb="0" eb="3">
      <t>とくしまけん</t>
    </rPh>
    <phoneticPr fontId="1" type="Hiragana" alignment="distributed"/>
  </si>
  <si>
    <t>京都府</t>
    <rPh sb="0" eb="3">
      <t>きょうとふ</t>
    </rPh>
    <phoneticPr fontId="1" type="Hiragana" alignment="distributed"/>
  </si>
  <si>
    <t>奈良県</t>
    <rPh sb="0" eb="3">
      <t>ならけん</t>
    </rPh>
    <phoneticPr fontId="1" type="Hiragana" alignment="distributed"/>
  </si>
  <si>
    <t>滋賀県</t>
    <rPh sb="0" eb="3">
      <t>しがけん</t>
    </rPh>
    <phoneticPr fontId="1" type="Hiragana" alignment="distributed"/>
  </si>
  <si>
    <t>三重県</t>
    <rPh sb="0" eb="3">
      <t>みえけん</t>
    </rPh>
    <phoneticPr fontId="1" type="Hiragana" alignment="distributed"/>
  </si>
  <si>
    <t>福井県</t>
    <rPh sb="0" eb="3">
      <t>ふくいけん</t>
    </rPh>
    <phoneticPr fontId="1" type="Hiragana" alignment="distributed"/>
  </si>
  <si>
    <t>鳥取県</t>
    <rPh sb="0" eb="3">
      <t>とっとりけん</t>
    </rPh>
    <phoneticPr fontId="1" type="Hiragana" alignment="distributed"/>
  </si>
  <si>
    <t>兵庫県</t>
    <rPh sb="0" eb="3">
      <t>ひょうごけん</t>
    </rPh>
    <phoneticPr fontId="1" type="Hiragana" alignment="distributed"/>
  </si>
  <si>
    <t>※ Nｏ．</t>
  </si>
  <si>
    <t>リストから選択してください。</t>
    <rPh sb="5" eb="7">
      <t>せんたく</t>
    </rPh>
    <phoneticPr fontId="1" type="Hiragana" alignment="distributed"/>
  </si>
  <si>
    <t>（様式３-２）</t>
    <rPh sb="1" eb="3">
      <t>ヨウシキ</t>
    </rPh>
    <phoneticPr fontId="1"/>
  </si>
  <si>
    <t>第37回近畿高等学校総合文化祭（大阪大会）</t>
    <rPh sb="0" eb="1">
      <t>だい</t>
    </rPh>
    <rPh sb="3" eb="4">
      <t>かい</t>
    </rPh>
    <rPh sb="4" eb="6">
      <t>きんき</t>
    </rPh>
    <rPh sb="6" eb="8">
      <t>こうとう</t>
    </rPh>
    <rPh sb="8" eb="10">
      <t>がっこう</t>
    </rPh>
    <rPh sb="10" eb="12">
      <t>そうごう</t>
    </rPh>
    <rPh sb="12" eb="15">
      <t>ぶんかさい</t>
    </rPh>
    <rPh sb="16" eb="18">
      <t>おおさか</t>
    </rPh>
    <rPh sb="18" eb="20">
      <t>たいかい</t>
    </rPh>
    <phoneticPr fontId="1" type="Hiragana" alignment="distributed"/>
  </si>
  <si>
    <t>第37回近畿高等学校総合文化祭（大阪大会）</t>
    <rPh sb="16" eb="18">
      <t>オオサカ</t>
    </rPh>
    <rPh sb="18" eb="20">
      <t>タイカイ</t>
    </rPh>
    <phoneticPr fontId="1"/>
  </si>
  <si>
    <t>総合開会式　府県紹介文</t>
    <rPh sb="4" eb="5">
      <t>シキ</t>
    </rPh>
    <phoneticPr fontId="1"/>
  </si>
  <si>
    <t>総合開会式　府県紹介文　</t>
    <rPh sb="0" eb="2">
      <t>そうごう</t>
    </rPh>
    <rPh sb="2" eb="4">
      <t>かいかい</t>
    </rPh>
    <rPh sb="4" eb="5">
      <t>しき</t>
    </rPh>
    <rPh sb="6" eb="8">
      <t>ふけん</t>
    </rPh>
    <rPh sb="8" eb="11">
      <t>しょうかいぶん</t>
    </rPh>
    <phoneticPr fontId="1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</si>
</sst>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General&quot;字&quot;"/>
  </numFmts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0"/>
      <color rgb="FFFF0000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0" tint="-0.249977111117893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horizontal="distributed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>
      <alignment vertical="center"/>
    </xf>
    <xf numFmtId="0" fontId="2" fillId="2" borderId="0" xfId="0" applyFont="1" applyFill="1" applyBorder="1" applyAlignment="1">
      <alignment vertical="center"/>
    </xf>
    <xf numFmtId="0" fontId="6" fillId="2" borderId="0" xfId="0" applyFont="1" applyFill="1">
      <alignment vertical="center"/>
    </xf>
    <xf numFmtId="0" fontId="2" fillId="2" borderId="1" xfId="0" applyFont="1" applyFill="1" applyBorder="1" applyAlignment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left" vertical="center"/>
    </xf>
    <xf numFmtId="0" fontId="0" fillId="3" borderId="0" xfId="0" applyFill="1">
      <alignment vertical="center"/>
    </xf>
    <xf numFmtId="0" fontId="7" fillId="2" borderId="0" xfId="0" applyFont="1" applyFill="1">
      <alignment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3" borderId="0" xfId="0" applyFont="1" applyFill="1">
      <alignment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9" xfId="0" applyFont="1" applyBorder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4" fillId="2" borderId="8" xfId="0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top"/>
    </xf>
    <xf numFmtId="0" fontId="4" fillId="2" borderId="10" xfId="0" applyFont="1" applyFill="1" applyBorder="1" applyAlignment="1">
      <alignment horizontal="left" vertical="top"/>
    </xf>
    <xf numFmtId="0" fontId="4" fillId="2" borderId="11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0" fontId="4" fillId="2" borderId="12" xfId="0" applyFont="1" applyFill="1" applyBorder="1" applyAlignment="1">
      <alignment horizontal="left" vertical="top"/>
    </xf>
    <xf numFmtId="0" fontId="4" fillId="2" borderId="13" xfId="0" applyFont="1" applyFill="1" applyBorder="1" applyAlignment="1">
      <alignment horizontal="left" vertical="top"/>
    </xf>
    <xf numFmtId="0" fontId="4" fillId="2" borderId="14" xfId="0" applyFont="1" applyFill="1" applyBorder="1" applyAlignment="1">
      <alignment horizontal="left" vertical="top"/>
    </xf>
    <xf numFmtId="0" fontId="4" fillId="2" borderId="15" xfId="0" applyFont="1" applyFill="1" applyBorder="1" applyAlignment="1">
      <alignment horizontal="left" vertical="top"/>
    </xf>
    <xf numFmtId="0" fontId="3" fillId="2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right" vertical="top"/>
    </xf>
    <xf numFmtId="0" fontId="2" fillId="2" borderId="8" xfId="0" applyFont="1" applyFill="1" applyBorder="1" applyAlignment="1">
      <alignment horizontal="distributed" vertical="center" indent="1"/>
    </xf>
    <xf numFmtId="0" fontId="2" fillId="2" borderId="9" xfId="0" applyFont="1" applyFill="1" applyBorder="1" applyAlignment="1">
      <alignment horizontal="distributed" vertical="center" indent="1"/>
    </xf>
    <xf numFmtId="0" fontId="2" fillId="2" borderId="17" xfId="0" applyFont="1" applyFill="1" applyBorder="1" applyAlignment="1">
      <alignment horizontal="distributed" vertical="center" indent="1"/>
    </xf>
    <xf numFmtId="0" fontId="2" fillId="2" borderId="13" xfId="0" applyFont="1" applyFill="1" applyBorder="1" applyAlignment="1">
      <alignment horizontal="distributed" vertical="center" indent="1"/>
    </xf>
    <xf numFmtId="0" fontId="2" fillId="2" borderId="14" xfId="0" applyFont="1" applyFill="1" applyBorder="1" applyAlignment="1">
      <alignment horizontal="distributed" vertical="center" indent="1"/>
    </xf>
    <xf numFmtId="0" fontId="2" fillId="2" borderId="19" xfId="0" applyFont="1" applyFill="1" applyBorder="1" applyAlignment="1">
      <alignment horizontal="distributed" vertical="center" indent="1"/>
    </xf>
    <xf numFmtId="0" fontId="2" fillId="2" borderId="22" xfId="0" applyFont="1" applyFill="1" applyBorder="1" applyAlignment="1">
      <alignment horizontal="right" vertical="center"/>
    </xf>
    <xf numFmtId="0" fontId="2" fillId="2" borderId="21" xfId="0" applyFont="1" applyFill="1" applyBorder="1" applyAlignment="1">
      <alignment horizontal="right" vertical="center"/>
    </xf>
    <xf numFmtId="0" fontId="2" fillId="2" borderId="2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4"/>
  <sheetViews>
    <sheetView tabSelected="1" view="pageBreakPreview" zoomScale="75" zoomScaleNormal="100" zoomScaleSheetLayoutView="75" workbookViewId="0">
      <selection activeCell="AC7" sqref="AC7"/>
    </sheetView>
  </sheetViews>
  <sheetFormatPr defaultRowHeight="12" x14ac:dyDescent="0.15"/>
  <cols>
    <col min="1" max="24" width="3.625" style="8" customWidth="1"/>
    <col min="25" max="16384" width="9" style="8"/>
  </cols>
  <sheetData>
    <row r="1" spans="1:26" ht="11.45" customHeight="1" x14ac:dyDescent="0.15">
      <c r="A1" s="1" t="s">
        <v>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6" ht="17.25" customHeight="1" x14ac:dyDescent="0.15">
      <c r="A2" s="1"/>
      <c r="B2" s="1"/>
      <c r="C2" s="1"/>
      <c r="D2" s="1"/>
      <c r="E2" s="1"/>
      <c r="F2" s="1"/>
      <c r="G2" s="31" t="s">
        <v>23</v>
      </c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1"/>
      <c r="T2" s="1"/>
      <c r="U2" s="1"/>
      <c r="V2" s="1"/>
      <c r="W2" s="1"/>
      <c r="X2" s="1"/>
    </row>
    <row r="3" spans="1:26" ht="17.25" customHeight="1" x14ac:dyDescent="0.15">
      <c r="A3" s="1"/>
      <c r="B3" s="1"/>
      <c r="C3" s="1"/>
      <c r="D3" s="1"/>
      <c r="E3" s="1"/>
      <c r="F3" s="1"/>
      <c r="G3" s="1"/>
      <c r="H3" s="41" t="s">
        <v>26</v>
      </c>
      <c r="I3" s="41"/>
      <c r="J3" s="41"/>
      <c r="K3" s="41"/>
      <c r="L3" s="41"/>
      <c r="M3" s="41"/>
      <c r="N3" s="41"/>
      <c r="O3" s="41"/>
      <c r="P3" s="41"/>
      <c r="Q3" s="41"/>
      <c r="R3" s="1"/>
      <c r="S3" s="1"/>
      <c r="T3" s="1"/>
      <c r="U3" s="1"/>
      <c r="V3" s="1"/>
      <c r="W3" s="1"/>
      <c r="X3" s="1"/>
    </row>
    <row r="4" spans="1:26" ht="17.25" customHeight="1" x14ac:dyDescent="0.15">
      <c r="A4" s="1"/>
      <c r="B4" s="1"/>
      <c r="C4" s="1"/>
      <c r="D4" s="1"/>
      <c r="E4" s="1"/>
      <c r="F4" s="1"/>
      <c r="G4" s="1"/>
      <c r="H4" s="2"/>
      <c r="I4" s="2"/>
      <c r="J4" s="2"/>
      <c r="K4" s="2"/>
      <c r="L4" s="2"/>
      <c r="M4" s="2"/>
      <c r="N4" s="2"/>
      <c r="O4" s="2"/>
      <c r="P4" s="2"/>
      <c r="Q4" s="2"/>
      <c r="R4" s="1"/>
      <c r="S4" s="1"/>
      <c r="T4" s="1"/>
      <c r="U4" s="1"/>
      <c r="V4" s="1"/>
      <c r="W4" s="1"/>
      <c r="X4" s="1"/>
    </row>
    <row r="5" spans="1:26" ht="17.25" customHeight="1" x14ac:dyDescent="0.15">
      <c r="A5" s="1"/>
      <c r="B5" s="1"/>
      <c r="C5" s="1"/>
      <c r="D5" s="1"/>
      <c r="E5" s="1"/>
      <c r="F5" s="1"/>
      <c r="G5" s="1"/>
      <c r="H5" s="2"/>
      <c r="I5" s="2"/>
      <c r="J5" s="2"/>
      <c r="K5" s="2"/>
      <c r="L5" s="2"/>
      <c r="M5" s="2"/>
      <c r="N5" s="2"/>
      <c r="O5" s="2"/>
      <c r="P5" s="2"/>
      <c r="Q5" s="2"/>
      <c r="R5" s="1"/>
      <c r="S5" s="1"/>
      <c r="T5" s="1"/>
      <c r="U5" s="1"/>
      <c r="V5" s="1"/>
      <c r="W5" s="1"/>
      <c r="X5" s="1"/>
    </row>
    <row r="6" spans="1:26" ht="17.25" customHeight="1" thickBo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6" ht="17.25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53" t="s">
        <v>0</v>
      </c>
      <c r="L7" s="54"/>
      <c r="M7" s="55"/>
      <c r="N7" s="42"/>
      <c r="O7" s="43"/>
      <c r="P7" s="43"/>
      <c r="Q7" s="44"/>
      <c r="R7" s="42" t="s">
        <v>1</v>
      </c>
      <c r="S7" s="43"/>
      <c r="T7" s="44"/>
      <c r="U7" s="42"/>
      <c r="V7" s="43"/>
      <c r="W7" s="43"/>
      <c r="X7" s="50"/>
      <c r="Z7" s="19" t="s">
        <v>12</v>
      </c>
    </row>
    <row r="8" spans="1:26" ht="17.25" customHeight="1" thickBo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56"/>
      <c r="L8" s="57"/>
      <c r="M8" s="58"/>
      <c r="N8" s="45"/>
      <c r="O8" s="46"/>
      <c r="P8" s="46"/>
      <c r="Q8" s="47"/>
      <c r="R8" s="45"/>
      <c r="S8" s="46"/>
      <c r="T8" s="47"/>
      <c r="U8" s="45"/>
      <c r="V8" s="46"/>
      <c r="W8" s="46"/>
      <c r="X8" s="51"/>
      <c r="Z8" s="19" t="s">
        <v>13</v>
      </c>
    </row>
    <row r="9" spans="1:26" ht="17.25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52" t="s">
        <v>21</v>
      </c>
      <c r="L9" s="52"/>
      <c r="M9" s="52"/>
      <c r="N9" s="52"/>
      <c r="O9" s="52"/>
      <c r="P9" s="52"/>
      <c r="Q9" s="52"/>
      <c r="R9" s="3"/>
      <c r="S9" s="3"/>
      <c r="T9" s="3"/>
      <c r="U9" s="3"/>
      <c r="V9" s="3"/>
      <c r="W9" s="3"/>
      <c r="X9" s="3"/>
      <c r="Z9" s="19" t="s">
        <v>14</v>
      </c>
    </row>
    <row r="10" spans="1:26" ht="17.25" customHeight="1" x14ac:dyDescent="0.15">
      <c r="A10" s="4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5"/>
      <c r="S10" s="5"/>
      <c r="T10" s="5"/>
      <c r="U10" s="61" t="s">
        <v>4</v>
      </c>
      <c r="V10" s="61"/>
      <c r="W10" s="61"/>
      <c r="X10" s="61"/>
      <c r="Z10" s="19" t="s">
        <v>15</v>
      </c>
    </row>
    <row r="11" spans="1:26" ht="17.25" customHeight="1" thickBot="1" x14ac:dyDescent="0.2">
      <c r="A11" s="4"/>
      <c r="B11" s="6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7"/>
      <c r="S11" s="59" t="s">
        <v>3</v>
      </c>
      <c r="T11" s="60"/>
      <c r="U11" s="48">
        <f>LEN(SUBSTITUTE(A12,CHAR(10),""))</f>
        <v>0</v>
      </c>
      <c r="V11" s="48"/>
      <c r="W11" s="48"/>
      <c r="X11" s="49"/>
      <c r="Z11" s="19" t="s">
        <v>16</v>
      </c>
    </row>
    <row r="12" spans="1:26" ht="17.25" customHeight="1" x14ac:dyDescent="0.15">
      <c r="A12" s="32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4"/>
      <c r="Z12" s="19" t="s">
        <v>17</v>
      </c>
    </row>
    <row r="13" spans="1:26" ht="17.25" customHeight="1" x14ac:dyDescent="0.15">
      <c r="A13" s="35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7"/>
      <c r="Z13" s="19" t="s">
        <v>18</v>
      </c>
    </row>
    <row r="14" spans="1:26" ht="17.25" customHeight="1" x14ac:dyDescent="0.15">
      <c r="A14" s="35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7"/>
      <c r="Z14" s="19" t="s">
        <v>19</v>
      </c>
    </row>
    <row r="15" spans="1:26" ht="17.25" customHeight="1" x14ac:dyDescent="0.15">
      <c r="A15" s="35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7"/>
      <c r="Z15" s="19" t="s">
        <v>11</v>
      </c>
    </row>
    <row r="16" spans="1:26" ht="17.25" customHeight="1" x14ac:dyDescent="0.15">
      <c r="A16" s="35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7"/>
    </row>
    <row r="17" spans="1:24" ht="17.25" customHeight="1" x14ac:dyDescent="0.15">
      <c r="A17" s="35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7"/>
    </row>
    <row r="18" spans="1:24" ht="17.25" customHeight="1" x14ac:dyDescent="0.15">
      <c r="A18" s="35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7"/>
    </row>
    <row r="19" spans="1:24" ht="17.25" customHeight="1" x14ac:dyDescent="0.15">
      <c r="A19" s="35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7"/>
    </row>
    <row r="20" spans="1:24" ht="17.25" customHeight="1" x14ac:dyDescent="0.15">
      <c r="A20" s="35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7"/>
    </row>
    <row r="21" spans="1:24" ht="17.25" customHeight="1" x14ac:dyDescent="0.15">
      <c r="A21" s="35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7"/>
    </row>
    <row r="22" spans="1:24" ht="17.25" customHeight="1" x14ac:dyDescent="0.15">
      <c r="A22" s="35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7"/>
    </row>
    <row r="23" spans="1:24" ht="17.25" customHeight="1" x14ac:dyDescent="0.15">
      <c r="A23" s="35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7"/>
    </row>
    <row r="24" spans="1:24" ht="17.25" customHeight="1" x14ac:dyDescent="0.15">
      <c r="A24" s="35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7"/>
    </row>
    <row r="25" spans="1:24" ht="17.25" customHeight="1" x14ac:dyDescent="0.15">
      <c r="A25" s="35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7"/>
    </row>
    <row r="26" spans="1:24" ht="17.25" customHeight="1" x14ac:dyDescent="0.15">
      <c r="A26" s="35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7"/>
    </row>
    <row r="27" spans="1:24" ht="17.25" customHeight="1" thickBot="1" x14ac:dyDescent="0.2">
      <c r="A27" s="38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40"/>
    </row>
    <row r="28" spans="1:24" ht="17.25" customHeight="1" x14ac:dyDescent="0.15">
      <c r="A28" s="30" t="s">
        <v>7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</row>
    <row r="29" spans="1:24" x14ac:dyDescent="0.15">
      <c r="A29" s="29" t="s">
        <v>8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</row>
    <row r="30" spans="1:24" x14ac:dyDescent="0.15">
      <c r="A30" s="29" t="s">
        <v>9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</row>
    <row r="34" spans="2:23" x14ac:dyDescent="0.15">
      <c r="B34" s="10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</row>
  </sheetData>
  <mergeCells count="14">
    <mergeCell ref="A29:X29"/>
    <mergeCell ref="A30:X30"/>
    <mergeCell ref="A28:X28"/>
    <mergeCell ref="G2:R2"/>
    <mergeCell ref="A12:X27"/>
    <mergeCell ref="H3:Q3"/>
    <mergeCell ref="N7:Q8"/>
    <mergeCell ref="R7:T8"/>
    <mergeCell ref="U11:X11"/>
    <mergeCell ref="U7:X8"/>
    <mergeCell ref="K9:Q9"/>
    <mergeCell ref="K7:M8"/>
    <mergeCell ref="S11:T11"/>
    <mergeCell ref="U10:X10"/>
  </mergeCells>
  <phoneticPr fontId="1" type="Hiragana" alignment="distributed"/>
  <dataValidations count="1">
    <dataValidation type="list" allowBlank="1" showInputMessage="1" showErrorMessage="1" sqref="N7:Q8">
      <formula1>$Z$7:$Z$15</formula1>
    </dataValidation>
  </dataValidations>
  <pageMargins left="0.78740157480314965" right="0.78740157480314965" top="1.1811023622047245" bottom="0.98425196850393704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27"/>
  <sheetViews>
    <sheetView zoomScaleNormal="100" workbookViewId="0">
      <selection activeCell="R5" sqref="R5:S5"/>
    </sheetView>
  </sheetViews>
  <sheetFormatPr defaultRowHeight="13.5" x14ac:dyDescent="0.15"/>
  <cols>
    <col min="1" max="1" width="2.375" style="11" customWidth="1"/>
    <col min="2" max="21" width="4.875" style="11" customWidth="1"/>
    <col min="22" max="22" width="1" style="11" customWidth="1"/>
    <col min="23" max="23" width="16" style="11" customWidth="1"/>
    <col min="24" max="16384" width="9" style="11"/>
  </cols>
  <sheetData>
    <row r="1" spans="2:23" x14ac:dyDescent="0.15">
      <c r="B1" s="1" t="s">
        <v>22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2:23" ht="17.25" x14ac:dyDescent="0.15">
      <c r="B2" s="66" t="s">
        <v>24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</row>
    <row r="3" spans="2:23" ht="21.75" customHeight="1" x14ac:dyDescent="0.15">
      <c r="B3" s="67" t="s">
        <v>25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</row>
    <row r="4" spans="2:23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</row>
    <row r="5" spans="2:23" ht="30" customHeight="1" x14ac:dyDescent="0.15">
      <c r="B5" s="62" t="s">
        <v>5</v>
      </c>
      <c r="C5" s="62"/>
      <c r="D5" s="63">
        <f>'様式３－１'!$N$7</f>
        <v>0</v>
      </c>
      <c r="E5" s="64"/>
      <c r="F5" s="65"/>
      <c r="G5" s="12"/>
      <c r="H5" s="12"/>
      <c r="I5" s="12"/>
      <c r="J5" s="12"/>
      <c r="K5" s="12"/>
      <c r="L5" s="12"/>
      <c r="M5" s="12"/>
      <c r="N5" s="12"/>
      <c r="O5" s="12"/>
      <c r="P5" s="68" t="s">
        <v>20</v>
      </c>
      <c r="Q5" s="68"/>
      <c r="R5" s="69"/>
      <c r="S5" s="69"/>
      <c r="T5" s="12"/>
      <c r="U5" s="12"/>
    </row>
    <row r="6" spans="2:23" x14ac:dyDescent="0.15">
      <c r="B6" s="12"/>
      <c r="C6" s="12"/>
      <c r="D6" s="12"/>
      <c r="E6" s="12"/>
      <c r="F6" s="12"/>
      <c r="G6" s="12"/>
      <c r="H6" s="12"/>
      <c r="I6" s="12"/>
      <c r="J6" s="12"/>
      <c r="K6" s="28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2:23" ht="14.25" thickBot="1" x14ac:dyDescent="0.2">
      <c r="B7" s="12" t="s">
        <v>6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</row>
    <row r="8" spans="2:23" s="26" customFormat="1" x14ac:dyDescent="0.15">
      <c r="B8" s="20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2"/>
      <c r="W8" s="27" t="s">
        <v>10</v>
      </c>
    </row>
    <row r="9" spans="2:23" ht="29.25" customHeight="1" x14ac:dyDescent="0.15">
      <c r="B9" s="13" t="str">
        <f>MID('様式３－１'!$A$12,1,1)</f>
        <v/>
      </c>
      <c r="C9" s="14" t="str">
        <f>MID('様式３－１'!$A$12,2,1)</f>
        <v/>
      </c>
      <c r="D9" s="14" t="str">
        <f>MID('様式３－１'!$A$12,3,1)</f>
        <v/>
      </c>
      <c r="E9" s="14" t="str">
        <f>MID('様式３－１'!$A$12,4,1)</f>
        <v/>
      </c>
      <c r="F9" s="14" t="str">
        <f>MID('様式３－１'!$A$12,5,1)</f>
        <v/>
      </c>
      <c r="G9" s="14" t="str">
        <f>MID('様式３－１'!$A$12,6,1)</f>
        <v/>
      </c>
      <c r="H9" s="14" t="str">
        <f>MID('様式３－１'!$A$12,7,1)</f>
        <v/>
      </c>
      <c r="I9" s="14" t="str">
        <f>MID('様式３－１'!$A$12,8,1)</f>
        <v/>
      </c>
      <c r="J9" s="14" t="str">
        <f>MID('様式３－１'!$A$12,9,1)</f>
        <v/>
      </c>
      <c r="K9" s="14" t="str">
        <f>MID('様式３－１'!$A$12,10,1)</f>
        <v/>
      </c>
      <c r="L9" s="14" t="str">
        <f>MID('様式３－１'!$A$12,11,1)</f>
        <v/>
      </c>
      <c r="M9" s="14" t="str">
        <f>MID('様式３－１'!$A$12,12,1)</f>
        <v/>
      </c>
      <c r="N9" s="14" t="str">
        <f>MID('様式３－１'!$A$12,13,1)</f>
        <v/>
      </c>
      <c r="O9" s="14" t="str">
        <f>MID('様式３－１'!$A$12,14,1)</f>
        <v/>
      </c>
      <c r="P9" s="14" t="str">
        <f>MID('様式３－１'!$A$12,15,1)</f>
        <v/>
      </c>
      <c r="Q9" s="14" t="str">
        <f>MID('様式３－１'!$A$12,16,1)</f>
        <v/>
      </c>
      <c r="R9" s="14" t="str">
        <f>MID('様式３－１'!$A$12,17,1)</f>
        <v/>
      </c>
      <c r="S9" s="14" t="str">
        <f>MID('様式３－１'!$A$12,18,1)</f>
        <v/>
      </c>
      <c r="T9" s="14" t="str">
        <f>MID('様式３－１'!$A$12,19,1)</f>
        <v/>
      </c>
      <c r="U9" s="15" t="str">
        <f>MID('様式３－１'!$A$12,20,1)</f>
        <v/>
      </c>
    </row>
    <row r="10" spans="2:23" s="26" customFormat="1" x14ac:dyDescent="0.15">
      <c r="B10" s="23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5"/>
    </row>
    <row r="11" spans="2:23" ht="30" customHeight="1" x14ac:dyDescent="0.15">
      <c r="B11" s="13" t="str">
        <f>MID('様式３－１'!$A$12,21,1)</f>
        <v/>
      </c>
      <c r="C11" s="14" t="str">
        <f>MID('様式３－１'!$A$12,22,1)</f>
        <v/>
      </c>
      <c r="D11" s="14" t="str">
        <f>MID('様式３－１'!$A$12,23,1)</f>
        <v/>
      </c>
      <c r="E11" s="14" t="str">
        <f>MID('様式３－１'!$A$12,24,1)</f>
        <v/>
      </c>
      <c r="F11" s="14" t="str">
        <f>MID('様式３－１'!$A$12,25,1)</f>
        <v/>
      </c>
      <c r="G11" s="14" t="str">
        <f>MID('様式３－１'!$A$12,26,1)</f>
        <v/>
      </c>
      <c r="H11" s="14" t="str">
        <f>MID('様式３－１'!$A$12,27,1)</f>
        <v/>
      </c>
      <c r="I11" s="14" t="str">
        <f>MID('様式３－１'!$A$12,28,1)</f>
        <v/>
      </c>
      <c r="J11" s="14" t="str">
        <f>MID('様式３－１'!$A$12,29,1)</f>
        <v/>
      </c>
      <c r="K11" s="14" t="str">
        <f>MID('様式３－１'!$A$12,30,1)</f>
        <v/>
      </c>
      <c r="L11" s="14" t="str">
        <f>MID('様式３－１'!$A$12,31,1)</f>
        <v/>
      </c>
      <c r="M11" s="14" t="str">
        <f>MID('様式３－１'!$A$12,32,1)</f>
        <v/>
      </c>
      <c r="N11" s="14" t="str">
        <f>MID('様式３－１'!$A$12,33,1)</f>
        <v/>
      </c>
      <c r="O11" s="14" t="str">
        <f>MID('様式３－１'!$A$12,34,1)</f>
        <v/>
      </c>
      <c r="P11" s="14" t="str">
        <f>MID('様式３－１'!$A$12,35,1)</f>
        <v/>
      </c>
      <c r="Q11" s="14" t="str">
        <f>MID('様式３－１'!$A$12,36,1)</f>
        <v/>
      </c>
      <c r="R11" s="14" t="str">
        <f>MID('様式３－１'!$A$12,37,1)</f>
        <v/>
      </c>
      <c r="S11" s="14" t="str">
        <f>MID('様式３－１'!$A$12,38,1)</f>
        <v/>
      </c>
      <c r="T11" s="14" t="str">
        <f>MID('様式３－１'!$A$12,39,1)</f>
        <v/>
      </c>
      <c r="U11" s="15" t="str">
        <f>MID('様式３－１'!$A$12,40,1)</f>
        <v/>
      </c>
    </row>
    <row r="12" spans="2:23" s="26" customFormat="1" x14ac:dyDescent="0.15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5"/>
    </row>
    <row r="13" spans="2:23" ht="30" customHeight="1" x14ac:dyDescent="0.15">
      <c r="B13" s="13" t="str">
        <f>MID('様式３－１'!$A$12,41,1)</f>
        <v/>
      </c>
      <c r="C13" s="14" t="str">
        <f>MID('様式３－１'!$A$12,42,1)</f>
        <v/>
      </c>
      <c r="D13" s="14" t="str">
        <f>MID('様式３－１'!$A$12,43,1)</f>
        <v/>
      </c>
      <c r="E13" s="14" t="str">
        <f>MID('様式３－１'!$A$12,44,1)</f>
        <v/>
      </c>
      <c r="F13" s="14" t="str">
        <f>MID('様式３－１'!$A$12,45,1)</f>
        <v/>
      </c>
      <c r="G13" s="14" t="str">
        <f>MID('様式３－１'!$A$12,46,1)</f>
        <v/>
      </c>
      <c r="H13" s="14" t="str">
        <f>MID('様式３－１'!$A$12,47,1)</f>
        <v/>
      </c>
      <c r="I13" s="14" t="str">
        <f>MID('様式３－１'!$A$12,48,1)</f>
        <v/>
      </c>
      <c r="J13" s="14" t="str">
        <f>MID('様式３－１'!$A$12,49,1)</f>
        <v/>
      </c>
      <c r="K13" s="14" t="str">
        <f>MID('様式３－１'!$A$12,50,1)</f>
        <v/>
      </c>
      <c r="L13" s="14" t="str">
        <f>MID('様式３－１'!$A$12,51,1)</f>
        <v/>
      </c>
      <c r="M13" s="14" t="str">
        <f>MID('様式３－１'!$A$12,52,1)</f>
        <v/>
      </c>
      <c r="N13" s="14" t="str">
        <f>MID('様式３－１'!$A$12,53,1)</f>
        <v/>
      </c>
      <c r="O13" s="14" t="str">
        <f>MID('様式３－１'!$A$12,54,1)</f>
        <v/>
      </c>
      <c r="P13" s="14" t="str">
        <f>MID('様式３－１'!$A$12,55,1)</f>
        <v/>
      </c>
      <c r="Q13" s="14" t="str">
        <f>MID('様式３－１'!$A$12,56,1)</f>
        <v/>
      </c>
      <c r="R13" s="14" t="str">
        <f>MID('様式３－１'!$A$12,57,1)</f>
        <v/>
      </c>
      <c r="S13" s="14" t="str">
        <f>MID('様式３－１'!$A$12,58,1)</f>
        <v/>
      </c>
      <c r="T13" s="14" t="str">
        <f>MID('様式３－１'!$A$12,59,1)</f>
        <v/>
      </c>
      <c r="U13" s="15" t="str">
        <f>MID('様式３－１'!$A$12,60,1)</f>
        <v/>
      </c>
    </row>
    <row r="14" spans="2:23" s="26" customFormat="1" x14ac:dyDescent="0.15">
      <c r="B14" s="23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5"/>
    </row>
    <row r="15" spans="2:23" ht="30" customHeight="1" x14ac:dyDescent="0.15">
      <c r="B15" s="13" t="str">
        <f>MID('様式３－１'!$A$12,61,1)</f>
        <v/>
      </c>
      <c r="C15" s="14" t="str">
        <f>MID('様式３－１'!$A$12,62,1)</f>
        <v/>
      </c>
      <c r="D15" s="14" t="str">
        <f>MID('様式３－１'!$A$12,63,1)</f>
        <v/>
      </c>
      <c r="E15" s="14" t="str">
        <f>MID('様式３－１'!$A$12,64,1)</f>
        <v/>
      </c>
      <c r="F15" s="14" t="str">
        <f>MID('様式３－１'!$A$12,65,1)</f>
        <v/>
      </c>
      <c r="G15" s="14" t="str">
        <f>MID('様式３－１'!$A$12,66,1)</f>
        <v/>
      </c>
      <c r="H15" s="14" t="str">
        <f>MID('様式３－１'!$A$12,67,1)</f>
        <v/>
      </c>
      <c r="I15" s="14" t="str">
        <f>MID('様式３－１'!$A$12,68,1)</f>
        <v/>
      </c>
      <c r="J15" s="14" t="str">
        <f>MID('様式３－１'!$A$12,69,1)</f>
        <v/>
      </c>
      <c r="K15" s="14" t="str">
        <f>MID('様式３－１'!$A$12,70,1)</f>
        <v/>
      </c>
      <c r="L15" s="14" t="str">
        <f>MID('様式３－１'!$A$12,71,1)</f>
        <v/>
      </c>
      <c r="M15" s="14" t="str">
        <f>MID('様式３－１'!$A$12,72,1)</f>
        <v/>
      </c>
      <c r="N15" s="14" t="str">
        <f>MID('様式３－１'!$A$12,73,1)</f>
        <v/>
      </c>
      <c r="O15" s="14" t="str">
        <f>MID('様式３－１'!$A$12,74,1)</f>
        <v/>
      </c>
      <c r="P15" s="14" t="str">
        <f>MID('様式３－１'!$A$12,75,1)</f>
        <v/>
      </c>
      <c r="Q15" s="14" t="str">
        <f>MID('様式３－１'!$A$12,76,1)</f>
        <v/>
      </c>
      <c r="R15" s="14" t="str">
        <f>MID('様式３－１'!$A$12,77,1)</f>
        <v/>
      </c>
      <c r="S15" s="14" t="str">
        <f>MID('様式３－１'!$A$12,78,1)</f>
        <v/>
      </c>
      <c r="T15" s="14" t="str">
        <f>MID('様式３－１'!$A$12,79,1)</f>
        <v/>
      </c>
      <c r="U15" s="15" t="str">
        <f>MID('様式３－１'!$A$12,80,1)</f>
        <v/>
      </c>
    </row>
    <row r="16" spans="2:23" s="26" customFormat="1" x14ac:dyDescent="0.15">
      <c r="B16" s="23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5"/>
    </row>
    <row r="17" spans="2:21" ht="30" customHeight="1" x14ac:dyDescent="0.15">
      <c r="B17" s="13" t="str">
        <f>MID('様式３－１'!$A$12,81,1)</f>
        <v/>
      </c>
      <c r="C17" s="14" t="str">
        <f>MID('様式３－１'!$A$12,82,1)</f>
        <v/>
      </c>
      <c r="D17" s="14" t="str">
        <f>MID('様式３－１'!$A$12,83,1)</f>
        <v/>
      </c>
      <c r="E17" s="14" t="str">
        <f>MID('様式３－１'!$A$12,84,1)</f>
        <v/>
      </c>
      <c r="F17" s="14" t="str">
        <f>MID('様式３－１'!$A$12,85,1)</f>
        <v/>
      </c>
      <c r="G17" s="14" t="str">
        <f>MID('様式３－１'!$A$12,86,1)</f>
        <v/>
      </c>
      <c r="H17" s="14" t="str">
        <f>MID('様式３－１'!$A$12,87,1)</f>
        <v/>
      </c>
      <c r="I17" s="14" t="str">
        <f>MID('様式３－１'!$A$12,88,1)</f>
        <v/>
      </c>
      <c r="J17" s="14" t="str">
        <f>MID('様式３－１'!$A$12,89,1)</f>
        <v/>
      </c>
      <c r="K17" s="14" t="str">
        <f>MID('様式３－１'!$A$12,90,1)</f>
        <v/>
      </c>
      <c r="L17" s="14" t="str">
        <f>MID('様式３－１'!$A$12,91,1)</f>
        <v/>
      </c>
      <c r="M17" s="14" t="str">
        <f>MID('様式３－１'!$A$12,92,1)</f>
        <v/>
      </c>
      <c r="N17" s="14" t="str">
        <f>MID('様式３－１'!$A$12,93,1)</f>
        <v/>
      </c>
      <c r="O17" s="14" t="str">
        <f>MID('様式３－１'!$A$12,94,1)</f>
        <v/>
      </c>
      <c r="P17" s="14" t="str">
        <f>MID('様式３－１'!$A$12,95,1)</f>
        <v/>
      </c>
      <c r="Q17" s="14" t="str">
        <f>MID('様式３－１'!$A$12,96,1)</f>
        <v/>
      </c>
      <c r="R17" s="14" t="str">
        <f>MID('様式３－１'!$A$12,97,1)</f>
        <v/>
      </c>
      <c r="S17" s="14" t="str">
        <f>MID('様式３－１'!$A$12,98,1)</f>
        <v/>
      </c>
      <c r="T17" s="14" t="str">
        <f>MID('様式３－１'!$A$12,99,1)</f>
        <v/>
      </c>
      <c r="U17" s="15" t="str">
        <f>MID('様式３－１'!$A$12,100,1)</f>
        <v/>
      </c>
    </row>
    <row r="18" spans="2:21" s="26" customFormat="1" x14ac:dyDescent="0.15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5"/>
    </row>
    <row r="19" spans="2:21" ht="30" customHeight="1" x14ac:dyDescent="0.15">
      <c r="B19" s="13" t="str">
        <f>MID('様式３－１'!$A$12,101,1)</f>
        <v/>
      </c>
      <c r="C19" s="14" t="str">
        <f>MID('様式３－１'!$A$12,102,1)</f>
        <v/>
      </c>
      <c r="D19" s="14" t="str">
        <f>MID('様式３－１'!$A$12,103,1)</f>
        <v/>
      </c>
      <c r="E19" s="14" t="str">
        <f>MID('様式３－１'!$A$12,104,1)</f>
        <v/>
      </c>
      <c r="F19" s="14" t="str">
        <f>MID('様式３－１'!$A$12,105,1)</f>
        <v/>
      </c>
      <c r="G19" s="14" t="str">
        <f>MID('様式３－１'!$A$12,106,1)</f>
        <v/>
      </c>
      <c r="H19" s="14" t="str">
        <f>MID('様式３－１'!$A$12,107,1)</f>
        <v/>
      </c>
      <c r="I19" s="14" t="str">
        <f>MID('様式３－１'!$A$12,108,1)</f>
        <v/>
      </c>
      <c r="J19" s="14" t="str">
        <f>MID('様式３－１'!$A$12,109,1)</f>
        <v/>
      </c>
      <c r="K19" s="14" t="str">
        <f>MID('様式３－１'!$A$12,110,1)</f>
        <v/>
      </c>
      <c r="L19" s="14" t="str">
        <f>MID('様式３－１'!$A$12,111,1)</f>
        <v/>
      </c>
      <c r="M19" s="14" t="str">
        <f>MID('様式３－１'!$A$12,112,1)</f>
        <v/>
      </c>
      <c r="N19" s="14" t="str">
        <f>MID('様式３－１'!$A$12,113,1)</f>
        <v/>
      </c>
      <c r="O19" s="14" t="str">
        <f>MID('様式３－１'!$A$12,114,1)</f>
        <v/>
      </c>
      <c r="P19" s="14" t="str">
        <f>MID('様式３－１'!$A$12,115,1)</f>
        <v/>
      </c>
      <c r="Q19" s="14" t="str">
        <f>MID('様式３－１'!$A$12,116,1)</f>
        <v/>
      </c>
      <c r="R19" s="14" t="str">
        <f>MID('様式３－１'!$A$12,117,1)</f>
        <v/>
      </c>
      <c r="S19" s="14" t="str">
        <f>MID('様式３－１'!$A$12,118,1)</f>
        <v/>
      </c>
      <c r="T19" s="14" t="str">
        <f>MID('様式３－１'!$A$12,119,1)</f>
        <v/>
      </c>
      <c r="U19" s="15" t="str">
        <f>MID('様式３－１'!$A$12,120,1)</f>
        <v/>
      </c>
    </row>
    <row r="20" spans="2:21" s="26" customFormat="1" x14ac:dyDescent="0.15">
      <c r="B20" s="23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5"/>
    </row>
    <row r="21" spans="2:21" ht="30" customHeight="1" x14ac:dyDescent="0.15">
      <c r="B21" s="13" t="str">
        <f>MID('様式３－１'!$A$12,121,1)</f>
        <v/>
      </c>
      <c r="C21" s="14" t="str">
        <f>MID('様式３－１'!$A$12,122,1)</f>
        <v/>
      </c>
      <c r="D21" s="14" t="str">
        <f>MID('様式３－１'!$A$12,123,1)</f>
        <v/>
      </c>
      <c r="E21" s="14" t="str">
        <f>MID('様式３－１'!$A$12,124,1)</f>
        <v/>
      </c>
      <c r="F21" s="14" t="str">
        <f>MID('様式３－１'!$A$12,125,1)</f>
        <v/>
      </c>
      <c r="G21" s="14" t="str">
        <f>MID('様式３－１'!$A$12,126,1)</f>
        <v/>
      </c>
      <c r="H21" s="14" t="str">
        <f>MID('様式３－１'!$A$12,127,1)</f>
        <v/>
      </c>
      <c r="I21" s="14" t="str">
        <f>MID('様式３－１'!$A$12,128,1)</f>
        <v/>
      </c>
      <c r="J21" s="14" t="str">
        <f>MID('様式３－１'!$A$12,129,1)</f>
        <v/>
      </c>
      <c r="K21" s="14" t="str">
        <f>MID('様式３－１'!$A$12,130,1)</f>
        <v/>
      </c>
      <c r="L21" s="14" t="str">
        <f>MID('様式３－１'!$A$12,131,1)</f>
        <v/>
      </c>
      <c r="M21" s="14" t="str">
        <f>MID('様式３－１'!$A$12,132,1)</f>
        <v/>
      </c>
      <c r="N21" s="14" t="str">
        <f>MID('様式３－１'!$A$12,133,1)</f>
        <v/>
      </c>
      <c r="O21" s="14" t="str">
        <f>MID('様式３－１'!$A$12,134,1)</f>
        <v/>
      </c>
      <c r="P21" s="14" t="str">
        <f>MID('様式３－１'!$A$12,135,1)</f>
        <v/>
      </c>
      <c r="Q21" s="14" t="str">
        <f>MID('様式３－１'!$A$12,136,1)</f>
        <v/>
      </c>
      <c r="R21" s="14" t="str">
        <f>MID('様式３－１'!$A$12,137,1)</f>
        <v/>
      </c>
      <c r="S21" s="14" t="str">
        <f>MID('様式３－１'!$A$12,138,1)</f>
        <v/>
      </c>
      <c r="T21" s="14" t="str">
        <f>MID('様式３－１'!$A$12,139,1)</f>
        <v/>
      </c>
      <c r="U21" s="15" t="str">
        <f>MID('様式３－１'!$A$12,140,1)</f>
        <v/>
      </c>
    </row>
    <row r="22" spans="2:21" s="26" customFormat="1" x14ac:dyDescent="0.15">
      <c r="B22" s="23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5"/>
    </row>
    <row r="23" spans="2:21" ht="30" customHeight="1" x14ac:dyDescent="0.15">
      <c r="B23" s="13" t="str">
        <f>MID('様式３－１'!$A$12,141,1)</f>
        <v/>
      </c>
      <c r="C23" s="14" t="str">
        <f>MID('様式３－１'!$A$12,142,1)</f>
        <v/>
      </c>
      <c r="D23" s="14" t="str">
        <f>MID('様式３－１'!$A$12,143,1)</f>
        <v/>
      </c>
      <c r="E23" s="14" t="str">
        <f>MID('様式３－１'!$A$12,144,1)</f>
        <v/>
      </c>
      <c r="F23" s="14" t="str">
        <f>MID('様式３－１'!$A$12,145,1)</f>
        <v/>
      </c>
      <c r="G23" s="14" t="str">
        <f>MID('様式３－１'!$A$12,146,1)</f>
        <v/>
      </c>
      <c r="H23" s="14" t="str">
        <f>MID('様式３－１'!$A$12,147,1)</f>
        <v/>
      </c>
      <c r="I23" s="14" t="str">
        <f>MID('様式３－１'!$A$12,148,1)</f>
        <v/>
      </c>
      <c r="J23" s="14" t="str">
        <f>MID('様式３－１'!$A$12,149,1)</f>
        <v/>
      </c>
      <c r="K23" s="14" t="str">
        <f>MID('様式３－１'!$A$12,150,1)</f>
        <v/>
      </c>
      <c r="L23" s="14" t="str">
        <f>MID('様式３－１'!$A$12,151,1)</f>
        <v/>
      </c>
      <c r="M23" s="14" t="str">
        <f>MID('様式３－１'!$A$12,152,1)</f>
        <v/>
      </c>
      <c r="N23" s="14" t="str">
        <f>MID('様式３－１'!$A$12,153,1)</f>
        <v/>
      </c>
      <c r="O23" s="14" t="str">
        <f>MID('様式３－１'!$A$12,154,1)</f>
        <v/>
      </c>
      <c r="P23" s="14" t="str">
        <f>MID('様式３－１'!$A$12,155,1)</f>
        <v/>
      </c>
      <c r="Q23" s="14" t="str">
        <f>MID('様式３－１'!$A$12,156,1)</f>
        <v/>
      </c>
      <c r="R23" s="14" t="str">
        <f>MID('様式３－１'!$A$12,157,1)</f>
        <v/>
      </c>
      <c r="S23" s="14" t="str">
        <f>MID('様式３－１'!$A$12,158,1)</f>
        <v/>
      </c>
      <c r="T23" s="14" t="str">
        <f>MID('様式３－１'!$A$12,159,1)</f>
        <v/>
      </c>
      <c r="U23" s="15" t="str">
        <f>MID('様式３－１'!$A$12,160,1)</f>
        <v/>
      </c>
    </row>
    <row r="24" spans="2:21" s="26" customFormat="1" x14ac:dyDescent="0.15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5"/>
    </row>
    <row r="25" spans="2:21" ht="30" customHeight="1" x14ac:dyDescent="0.15">
      <c r="B25" s="13" t="str">
        <f>MID('様式３－１'!$A$12,161,1)</f>
        <v/>
      </c>
      <c r="C25" s="14" t="str">
        <f>MID('様式３－１'!$A$12,162,1)</f>
        <v/>
      </c>
      <c r="D25" s="14" t="str">
        <f>MID('様式３－１'!$A$12,163,1)</f>
        <v/>
      </c>
      <c r="E25" s="14" t="str">
        <f>MID('様式３－１'!$A$12,164,1)</f>
        <v/>
      </c>
      <c r="F25" s="14" t="str">
        <f>MID('様式３－１'!$A$12,165,1)</f>
        <v/>
      </c>
      <c r="G25" s="14" t="str">
        <f>MID('様式３－１'!$A$12,166,1)</f>
        <v/>
      </c>
      <c r="H25" s="14" t="str">
        <f>MID('様式３－１'!$A$12,167,1)</f>
        <v/>
      </c>
      <c r="I25" s="14" t="str">
        <f>MID('様式３－１'!$A$12,168,1)</f>
        <v/>
      </c>
      <c r="J25" s="14" t="str">
        <f>MID('様式３－１'!$A$12,169,1)</f>
        <v/>
      </c>
      <c r="K25" s="14" t="str">
        <f>MID('様式３－１'!$A$12,170,1)</f>
        <v/>
      </c>
      <c r="L25" s="14" t="str">
        <f>MID('様式３－１'!$A$12,171,1)</f>
        <v/>
      </c>
      <c r="M25" s="14" t="str">
        <f>MID('様式３－１'!$A$12,172,1)</f>
        <v/>
      </c>
      <c r="N25" s="14" t="str">
        <f>MID('様式３－１'!$A$12,173,1)</f>
        <v/>
      </c>
      <c r="O25" s="14" t="str">
        <f>MID('様式３－１'!$A$12,174,1)</f>
        <v/>
      </c>
      <c r="P25" s="14" t="str">
        <f>MID('様式３－１'!$A$12,175,1)</f>
        <v/>
      </c>
      <c r="Q25" s="14" t="str">
        <f>MID('様式３－１'!$A$12,176,1)</f>
        <v/>
      </c>
      <c r="R25" s="14" t="str">
        <f>MID('様式３－１'!$A$12,177,1)</f>
        <v/>
      </c>
      <c r="S25" s="14" t="str">
        <f>MID('様式３－１'!$A$12,178,1)</f>
        <v/>
      </c>
      <c r="T25" s="14" t="str">
        <f>MID('様式３－１'!$A$12,179,1)</f>
        <v/>
      </c>
      <c r="U25" s="15" t="str">
        <f>MID('様式３－１'!$A$12,180,1)</f>
        <v/>
      </c>
    </row>
    <row r="26" spans="2:21" s="26" customFormat="1" x14ac:dyDescent="0.15">
      <c r="B26" s="23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5"/>
    </row>
    <row r="27" spans="2:21" ht="30" customHeight="1" thickBot="1" x14ac:dyDescent="0.2">
      <c r="B27" s="16" t="str">
        <f>MID('様式３－１'!$A$12,181,1)</f>
        <v/>
      </c>
      <c r="C27" s="17" t="str">
        <f>MID('様式３－１'!$A$12,182,1)</f>
        <v/>
      </c>
      <c r="D27" s="17" t="str">
        <f>MID('様式３－１'!$A$12,183,1)</f>
        <v/>
      </c>
      <c r="E27" s="17" t="str">
        <f>MID('様式３－１'!$A$12,184,1)</f>
        <v/>
      </c>
      <c r="F27" s="17" t="str">
        <f>MID('様式３－１'!$A$12,185,1)</f>
        <v/>
      </c>
      <c r="G27" s="17" t="str">
        <f>MID('様式３－１'!$A$12,186,1)</f>
        <v/>
      </c>
      <c r="H27" s="17" t="str">
        <f>MID('様式３－１'!$A$12,187,1)</f>
        <v/>
      </c>
      <c r="I27" s="17" t="str">
        <f>MID('様式３－１'!$A$12,188,1)</f>
        <v/>
      </c>
      <c r="J27" s="17" t="str">
        <f>MID('様式３－１'!$A$12,189,1)</f>
        <v/>
      </c>
      <c r="K27" s="17" t="str">
        <f>MID('様式３－１'!$A$12,190,1)</f>
        <v/>
      </c>
      <c r="L27" s="17" t="str">
        <f>MID('様式３－１'!$A$12,191,1)</f>
        <v/>
      </c>
      <c r="M27" s="17" t="str">
        <f>MID('様式３－１'!$A$12,192,1)</f>
        <v/>
      </c>
      <c r="N27" s="17" t="str">
        <f>MID('様式３－１'!$A$12,193,1)</f>
        <v/>
      </c>
      <c r="O27" s="17" t="str">
        <f>MID('様式３－１'!$A$12,194,1)</f>
        <v/>
      </c>
      <c r="P27" s="17" t="str">
        <f>MID('様式３－１'!$A$12,195,1)</f>
        <v/>
      </c>
      <c r="Q27" s="17" t="str">
        <f>MID('様式３－１'!$A$12,196,1)</f>
        <v/>
      </c>
      <c r="R27" s="17" t="str">
        <f>MID('様式３－１'!$A$12,197,1)</f>
        <v/>
      </c>
      <c r="S27" s="17" t="str">
        <f>MID('様式３－１'!$A$12,198,1)</f>
        <v/>
      </c>
      <c r="T27" s="17" t="str">
        <f>MID('様式３－１'!$A$12,199,1)</f>
        <v/>
      </c>
      <c r="U27" s="18" t="str">
        <f>MID('様式３－１'!$A$12,200,1)</f>
        <v/>
      </c>
    </row>
  </sheetData>
  <mergeCells count="6">
    <mergeCell ref="B5:C5"/>
    <mergeCell ref="D5:F5"/>
    <mergeCell ref="B2:U2"/>
    <mergeCell ref="B3:U3"/>
    <mergeCell ref="P5:Q5"/>
    <mergeCell ref="R5:S5"/>
  </mergeCells>
  <phoneticPr fontId="1"/>
  <conditionalFormatting sqref="D5:F5">
    <cfRule type="cellIs" dxfId="0" priority="1" stopIfTrue="1" operator="equal">
      <formula>0</formula>
    </cfRule>
  </conditionalFormatting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様式３－１</vt:lpstr>
      <vt:lpstr>様式３－２</vt:lpstr>
      <vt:lpstr>'様式３－１'!Print_Area</vt:lpstr>
      <vt:lpstr>'様式３－２'!Print_Area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HOSTNAME</cp:lastModifiedBy>
  <cp:lastPrinted>2017-04-27T05:41:35Z</cp:lastPrinted>
  <dcterms:created xsi:type="dcterms:W3CDTF">2009-12-06T00:44:31Z</dcterms:created>
  <dcterms:modified xsi:type="dcterms:W3CDTF">2017-04-27T05:41:38Z</dcterms:modified>
</cp:coreProperties>
</file>