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7235" windowHeight="8940"/>
  </bookViews>
  <sheets>
    <sheet name="入力シート" sheetId="1" r:id="rId1"/>
  </sheets>
  <calcPr calcId="144525"/>
</workbook>
</file>

<file path=xl/calcChain.xml><?xml version="1.0" encoding="utf-8"?>
<calcChain xmlns="http://schemas.openxmlformats.org/spreadsheetml/2006/main">
  <c r="I38" i="1" l="1"/>
  <c r="J38" i="1"/>
  <c r="I39" i="1"/>
  <c r="J39" i="1"/>
  <c r="I40" i="1"/>
  <c r="J40" i="1"/>
  <c r="I41" i="1"/>
  <c r="J41" i="1"/>
  <c r="I42" i="1"/>
  <c r="J42" i="1"/>
  <c r="I43" i="1"/>
  <c r="I44" i="1" s="1"/>
  <c r="I45" i="1" s="1"/>
  <c r="J43" i="1"/>
  <c r="J44" i="1" s="1"/>
  <c r="J45" i="1" s="1"/>
  <c r="J48" i="1" s="1"/>
  <c r="I46" i="1" l="1"/>
  <c r="I48" i="1"/>
  <c r="J46" i="1"/>
  <c r="H42" i="1" l="1"/>
  <c r="H43" i="1" s="1"/>
  <c r="H44" i="1" s="1"/>
  <c r="G42" i="1"/>
  <c r="G43" i="1" s="1"/>
  <c r="H40" i="1"/>
  <c r="H41" i="1" s="1"/>
  <c r="G40" i="1"/>
  <c r="H39" i="1"/>
  <c r="G39" i="1"/>
  <c r="H38" i="1"/>
  <c r="G38" i="1"/>
  <c r="F42" i="1"/>
  <c r="F43" i="1" s="1"/>
  <c r="F40" i="1"/>
  <c r="F39" i="1"/>
  <c r="F38" i="1"/>
  <c r="E42" i="1"/>
  <c r="E43" i="1" s="1"/>
  <c r="E40" i="1"/>
  <c r="E39" i="1"/>
  <c r="E38" i="1"/>
  <c r="K39" i="1"/>
  <c r="L39" i="1"/>
  <c r="C39" i="1"/>
  <c r="K38" i="1"/>
  <c r="L38" i="1"/>
  <c r="C38" i="1"/>
  <c r="C42" i="1"/>
  <c r="L42" i="1"/>
  <c r="L43" i="1" s="1"/>
  <c r="L44" i="1" s="1"/>
  <c r="K42" i="1"/>
  <c r="K43" i="1" s="1"/>
  <c r="C43" i="1"/>
  <c r="L40" i="1"/>
  <c r="L41" i="1" s="1"/>
  <c r="K40" i="1"/>
  <c r="C40" i="1"/>
  <c r="G41" i="1" l="1"/>
  <c r="G44" i="1"/>
  <c r="F41" i="1"/>
  <c r="F44" i="1"/>
  <c r="F45" i="1" s="1"/>
  <c r="F48" i="1" s="1"/>
  <c r="E41" i="1"/>
  <c r="E44" i="1"/>
  <c r="H45" i="1"/>
  <c r="H48" i="1" s="1"/>
  <c r="K44" i="1"/>
  <c r="K41" i="1"/>
  <c r="L45" i="1"/>
  <c r="L46" i="1" s="1"/>
  <c r="C44" i="1"/>
  <c r="C45" i="1" s="1"/>
  <c r="C41" i="1"/>
  <c r="G45" i="1" l="1"/>
  <c r="G48" i="1" s="1"/>
  <c r="F46" i="1"/>
  <c r="E45" i="1"/>
  <c r="E48" i="1" s="1"/>
  <c r="H46" i="1"/>
  <c r="K45" i="1"/>
  <c r="K46" i="1" s="1"/>
  <c r="L48" i="1"/>
  <c r="C48" i="1"/>
  <c r="C46" i="1"/>
  <c r="K48" i="1"/>
  <c r="G46" i="1" l="1"/>
  <c r="E46" i="1"/>
</calcChain>
</file>

<file path=xl/sharedStrings.xml><?xml version="1.0" encoding="utf-8"?>
<sst xmlns="http://schemas.openxmlformats.org/spreadsheetml/2006/main" count="48" uniqueCount="39">
  <si>
    <t>～</t>
    <phoneticPr fontId="1"/>
  </si>
  <si>
    <t>標準誤差
SE＝s/√n</t>
    <phoneticPr fontId="1"/>
  </si>
  <si>
    <t>母平均μの区間推定</t>
    <rPh sb="0" eb="1">
      <t>ボ</t>
    </rPh>
    <rPh sb="1" eb="3">
      <t>ヘイキン</t>
    </rPh>
    <rPh sb="5" eb="7">
      <t>クカン</t>
    </rPh>
    <rPh sb="7" eb="9">
      <t>スイテイ</t>
    </rPh>
    <phoneticPr fontId="1"/>
  </si>
  <si>
    <t>標本
平均M</t>
    <rPh sb="0" eb="2">
      <t>ヒョウホン</t>
    </rPh>
    <rPh sb="3" eb="5">
      <t>ヘイキン</t>
    </rPh>
    <phoneticPr fontId="1"/>
  </si>
  <si>
    <t>t値×SE</t>
    <rPh sb="1" eb="2">
      <t>チ</t>
    </rPh>
    <phoneticPr fontId="1"/>
  </si>
  <si>
    <t>A高校</t>
    <rPh sb="1" eb="3">
      <t>コウコウ</t>
    </rPh>
    <phoneticPr fontId="1"/>
  </si>
  <si>
    <t>不偏
標準偏差s</t>
    <rPh sb="0" eb="2">
      <t>フヘン</t>
    </rPh>
    <rPh sb="3" eb="5">
      <t>ヒョウジュン</t>
    </rPh>
    <phoneticPr fontId="1"/>
  </si>
  <si>
    <t>標本
サイズｎ</t>
    <rPh sb="0" eb="2">
      <t>ヒョウホン</t>
    </rPh>
    <phoneticPr fontId="1"/>
  </si>
  <si>
    <t>信頼区間
M ± t値×SE</t>
    <rPh sb="0" eb="2">
      <t>シンライ</t>
    </rPh>
    <rPh sb="2" eb="4">
      <t>クカン</t>
    </rPh>
    <phoneticPr fontId="1"/>
  </si>
  <si>
    <t>％の信頼区間</t>
    <rPh sb="2" eb="4">
      <t>シンライ</t>
    </rPh>
    <rPh sb="4" eb="6">
      <t>クカン</t>
    </rPh>
    <phoneticPr fontId="1"/>
  </si>
  <si>
    <t>↓変更できます</t>
    <rPh sb="1" eb="3">
      <t>ヘンコウ</t>
    </rPh>
    <phoneticPr fontId="1"/>
  </si>
  <si>
    <t>　　↓</t>
    <phoneticPr fontId="1"/>
  </si>
  <si>
    <t>③表の下に信頼区間が表示される</t>
    <rPh sb="1" eb="2">
      <t>ヒョウ</t>
    </rPh>
    <rPh sb="3" eb="4">
      <t>シタ</t>
    </rPh>
    <rPh sb="5" eb="7">
      <t>シンライ</t>
    </rPh>
    <rPh sb="7" eb="9">
      <t>クカン</t>
    </rPh>
    <rPh sb="10" eb="12">
      <t>ヒョウジ</t>
    </rPh>
    <phoneticPr fontId="1"/>
  </si>
  <si>
    <t>入力例</t>
    <rPh sb="0" eb="2">
      <t>ニュウリョク</t>
    </rPh>
    <rPh sb="2" eb="3">
      <t>レイ</t>
    </rPh>
    <phoneticPr fontId="1"/>
  </si>
  <si>
    <t>要素名→</t>
    <rPh sb="0" eb="2">
      <t>ヨウソ</t>
    </rPh>
    <rPh sb="2" eb="3">
      <t>メイ</t>
    </rPh>
    <phoneticPr fontId="1"/>
  </si>
  <si>
    <r>
      <t>STEP３　</t>
    </r>
    <r>
      <rPr>
        <u/>
        <sz val="11"/>
        <color theme="1"/>
        <rFont val="ＭＳ Ｐゴシック"/>
        <family val="3"/>
        <charset val="128"/>
        <scheme val="minor"/>
      </rPr>
      <t>信頼区間</t>
    </r>
    <r>
      <rPr>
        <sz val="11"/>
        <color theme="1"/>
        <rFont val="ＭＳ Ｐゴシック"/>
        <family val="2"/>
        <charset val="128"/>
        <scheme val="minor"/>
      </rPr>
      <t>を求める
↓
母平均μが存在しうる区間　</t>
    </r>
    <rPh sb="17" eb="18">
      <t>ボ</t>
    </rPh>
    <rPh sb="18" eb="20">
      <t>ヘイキン</t>
    </rPh>
    <rPh sb="22" eb="24">
      <t>ソンザイ</t>
    </rPh>
    <rPh sb="27" eb="29">
      <t>クカン</t>
    </rPh>
    <phoneticPr fontId="1"/>
  </si>
  <si>
    <r>
      <t>STEP２　</t>
    </r>
    <r>
      <rPr>
        <u/>
        <sz val="11"/>
        <color theme="1"/>
        <rFont val="ＭＳ Ｐゴシック"/>
        <family val="3"/>
        <charset val="128"/>
        <scheme val="minor"/>
      </rPr>
      <t>統計量ｔ</t>
    </r>
    <r>
      <rPr>
        <sz val="11"/>
        <color theme="1"/>
        <rFont val="ＭＳ Ｐゴシック"/>
        <family val="2"/>
        <charset val="128"/>
        <scheme val="minor"/>
      </rPr>
      <t>の値を求める
↓
　　　　　　　　は自由度n-1の
　　　　　　　　　t分布に従う</t>
    </r>
    <phoneticPr fontId="1"/>
  </si>
  <si>
    <t>B</t>
    <phoneticPr fontId="1"/>
  </si>
  <si>
    <t>測定値X　　1</t>
    <rPh sb="0" eb="2">
      <t>ソクテイ</t>
    </rPh>
    <rPh sb="2" eb="3">
      <t>チ</t>
    </rPh>
    <phoneticPr fontId="1"/>
  </si>
  <si>
    <r>
      <t>STEP１　</t>
    </r>
    <r>
      <rPr>
        <u/>
        <sz val="11"/>
        <color theme="1"/>
        <rFont val="ＭＳ Ｐゴシック"/>
        <family val="3"/>
        <charset val="128"/>
        <scheme val="minor"/>
      </rPr>
      <t>標準誤差SE</t>
    </r>
    <r>
      <rPr>
        <sz val="11"/>
        <color theme="1"/>
        <rFont val="ＭＳ Ｐゴシック"/>
        <family val="2"/>
        <charset val="128"/>
        <scheme val="minor"/>
      </rPr>
      <t>を求める
↓
標本平均Mのばらつき
※標準偏差（測定値Xのばらつき）
とは異なる</t>
    </r>
    <rPh sb="19" eb="21">
      <t>ヒョウホン</t>
    </rPh>
    <rPh sb="21" eb="23">
      <t>ヘイキン</t>
    </rPh>
    <rPh sb="32" eb="34">
      <t>ヒョウジュン</t>
    </rPh>
    <rPh sb="34" eb="36">
      <t>ヘンサ</t>
    </rPh>
    <rPh sb="37" eb="39">
      <t>ソクテイ</t>
    </rPh>
    <rPh sb="39" eb="40">
      <t>チ</t>
    </rPh>
    <rPh sb="50" eb="51">
      <t>コト</t>
    </rPh>
    <phoneticPr fontId="1"/>
  </si>
  <si>
    <t>信頼区間に至る　３　STEP</t>
    <rPh sb="0" eb="2">
      <t>シンライ</t>
    </rPh>
    <rPh sb="2" eb="4">
      <t>クカン</t>
    </rPh>
    <rPh sb="5" eb="6">
      <t>イタ</t>
    </rPh>
    <phoneticPr fontId="1"/>
  </si>
  <si>
    <t>入力用</t>
    <rPh sb="0" eb="2">
      <t>ニュウリョク</t>
    </rPh>
    <rPh sb="2" eb="3">
      <t>ヨウ</t>
    </rPh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</si>
  <si>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</si>
  <si>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</si>
  <si>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</si>
  <si>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</si>
  <si>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</si>
  <si>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</si>
  <si>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</si>
  <si>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②測定値Xを入力</t>
    <rPh sb="1" eb="3">
      <t>ソクテイ</t>
    </rPh>
    <rPh sb="3" eb="4">
      <t>チ</t>
    </rPh>
    <rPh sb="6" eb="8">
      <t>ニュウリョク</t>
    </rPh>
    <phoneticPr fontId="1"/>
  </si>
  <si>
    <t>入力手順</t>
    <rPh sb="0" eb="2">
      <t>ニュウリョク</t>
    </rPh>
    <rPh sb="2" eb="4">
      <t>テジュン</t>
    </rPh>
    <phoneticPr fontId="1"/>
  </si>
  <si>
    <t>作成者　大門　　編集日　2019.11.8</t>
    <rPh sb="0" eb="3">
      <t>サクセイシャ</t>
    </rPh>
    <rPh sb="4" eb="6">
      <t>オオカド</t>
    </rPh>
    <rPh sb="8" eb="10">
      <t>ヘンシュウ</t>
    </rPh>
    <rPh sb="10" eb="11">
      <t>ビ</t>
    </rPh>
    <phoneticPr fontId="1"/>
  </si>
  <si>
    <t>↑グラフの種類は必要に応じて変えてください。</t>
    <rPh sb="5" eb="7">
      <t>シュルイ</t>
    </rPh>
    <rPh sb="8" eb="10">
      <t>ヒツヨウ</t>
    </rPh>
    <rPh sb="11" eb="12">
      <t>オウ</t>
    </rPh>
    <rPh sb="14" eb="15">
      <t>カ</t>
    </rPh>
    <phoneticPr fontId="1"/>
  </si>
  <si>
    <t>探究活動　結果分析</t>
    <rPh sb="0" eb="2">
      <t>タンキュウ</t>
    </rPh>
    <rPh sb="2" eb="4">
      <t>カツドウ</t>
    </rPh>
    <rPh sb="5" eb="7">
      <t>ケッカ</t>
    </rPh>
    <rPh sb="7" eb="9">
      <t>ブンセキ</t>
    </rPh>
    <phoneticPr fontId="1"/>
  </si>
  <si>
    <t>信頼度</t>
    <rPh sb="0" eb="2">
      <t>シンライ</t>
    </rPh>
    <rPh sb="2" eb="3">
      <t>ド</t>
    </rPh>
    <phoneticPr fontId="1"/>
  </si>
  <si>
    <t>①信頼度を入力　95、99％が普通</t>
    <rPh sb="1" eb="3">
      <t>シンライ</t>
    </rPh>
    <rPh sb="3" eb="4">
      <t>ド</t>
    </rPh>
    <rPh sb="5" eb="7">
      <t>ニュウリョク</t>
    </rPh>
    <rPh sb="15" eb="17">
      <t>フツウ</t>
    </rPh>
    <phoneticPr fontId="1"/>
  </si>
  <si>
    <t>有意水準α</t>
    <rPh sb="0" eb="2">
      <t>ユウイ</t>
    </rPh>
    <rPh sb="2" eb="4">
      <t>スイジュン</t>
    </rPh>
    <phoneticPr fontId="1"/>
  </si>
  <si>
    <t>信頼係数
（１－α）</t>
    <rPh sb="0" eb="2">
      <t>シンライ</t>
    </rPh>
    <rPh sb="2" eb="4">
      <t>ケイスウ</t>
    </rPh>
    <phoneticPr fontId="1"/>
  </si>
  <si>
    <t>[α/2]％点
のt値</t>
    <rPh sb="6" eb="7">
      <t>テン</t>
    </rPh>
    <rPh sb="10" eb="11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</si>
</sst>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入力用　「タイトル」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064701879585313"/>
          <c:y val="0.19214129483814524"/>
          <c:w val="0.62488801399825022"/>
          <c:h val="0.6387598425196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入力シート!$E$5:$L$5</c:f>
              <c:strCache>
                <c:ptCount val="1"/>
                <c:pt idx="0">
                  <c:v>A B C D E F G H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62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C000">
                  <a:alpha val="57000"/>
                </a:srgbClr>
              </a:solidFill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入力シート!$E$45:$L$45</c:f>
                <c:numCache>
                  <c:formatCode>General</c:formatCode>
                  <c:ptCount val="8"/>
                  <c:pt idx="0">
                    <c:v>0.9064997601787036</c:v>
                  </c:pt>
                  <c:pt idx="1">
                    <c:v>0.39606940684846842</c:v>
                  </c:pt>
                  <c:pt idx="2">
                    <c:v>8.7798903308508341E-2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入力シート!$E$45:$L$45</c:f>
                <c:numCache>
                  <c:formatCode>General</c:formatCode>
                  <c:ptCount val="8"/>
                  <c:pt idx="0">
                    <c:v>0.9064997601787036</c:v>
                  </c:pt>
                  <c:pt idx="1">
                    <c:v>0.39606940684846842</c:v>
                  </c:pt>
                  <c:pt idx="2">
                    <c:v>8.7798903308508341E-2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9050"/>
            </c:spPr>
          </c:errBars>
          <c:cat>
            <c:strRef>
              <c:f>入力シート!$E$5:$L$5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入力シート!$E$38:$L$38</c:f>
              <c:numCache>
                <c:formatCode>General</c:formatCode>
                <c:ptCount val="8"/>
                <c:pt idx="0">
                  <c:v>5.96</c:v>
                </c:pt>
                <c:pt idx="1">
                  <c:v>6.8400000000000007</c:v>
                </c:pt>
                <c:pt idx="2">
                  <c:v>7.1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8"/>
        <c:overlap val="-25"/>
        <c:axId val="110311680"/>
        <c:axId val="110313472"/>
      </c:barChart>
      <c:catAx>
        <c:axId val="110311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0313472"/>
        <c:crosses val="autoZero"/>
        <c:auto val="1"/>
        <c:lblAlgn val="ctr"/>
        <c:lblOffset val="100"/>
        <c:noMultiLvlLbl val="0"/>
      </c:catAx>
      <c:valAx>
        <c:axId val="11031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0311680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例　</a:t>
            </a:r>
            <a:r>
              <a:rPr lang="en-US" altLang="ja-JP"/>
              <a:t>A</a:t>
            </a:r>
            <a:r>
              <a:rPr lang="ja-JP" altLang="en-US"/>
              <a:t>高校男子の平均身長（棒グラフ）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34367478879106"/>
          <c:y val="0.19214123875541197"/>
          <c:w val="0.5688655297104126"/>
          <c:h val="0.6387598425196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入力シート!$C$5</c:f>
              <c:strCache>
                <c:ptCount val="1"/>
                <c:pt idx="0">
                  <c:v>A高校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62000"/>
                </a:schemeClr>
              </a:solidFill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入力シート!$C$45</c:f>
                <c:numCache>
                  <c:formatCode>General</c:formatCode>
                  <c:ptCount val="1"/>
                  <c:pt idx="0">
                    <c:v>3.1942125999472961</c:v>
                  </c:pt>
                </c:numCache>
              </c:numRef>
            </c:plus>
            <c:minus>
              <c:numRef>
                <c:f>入力シート!$C$45</c:f>
                <c:numCache>
                  <c:formatCode>General</c:formatCode>
                  <c:ptCount val="1"/>
                  <c:pt idx="0">
                    <c:v>3.1942125999472961</c:v>
                  </c:pt>
                </c:numCache>
              </c:numRef>
            </c:minus>
            <c:spPr>
              <a:ln w="19050"/>
            </c:spPr>
          </c:errBars>
          <c:cat>
            <c:strRef>
              <c:f>入力シート!$C$5</c:f>
              <c:strCache>
                <c:ptCount val="1"/>
                <c:pt idx="0">
                  <c:v>A高校</c:v>
                </c:pt>
              </c:strCache>
            </c:strRef>
          </c:cat>
          <c:val>
            <c:numRef>
              <c:f>入力シート!$C$38</c:f>
              <c:numCache>
                <c:formatCode>General</c:formatCode>
                <c:ptCount val="1"/>
                <c:pt idx="0">
                  <c:v>170.25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5"/>
        <c:overlap val="-25"/>
        <c:axId val="110331008"/>
        <c:axId val="110332544"/>
      </c:barChart>
      <c:catAx>
        <c:axId val="110331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0332544"/>
        <c:crosses val="autoZero"/>
        <c:auto val="1"/>
        <c:lblAlgn val="ctr"/>
        <c:lblOffset val="100"/>
        <c:noMultiLvlLbl val="0"/>
      </c:catAx>
      <c:valAx>
        <c:axId val="110332544"/>
        <c:scaling>
          <c:orientation val="minMax"/>
        </c:scaling>
        <c:delete val="0"/>
        <c:axPos val="l"/>
        <c:majorGridlines/>
        <c:numFmt formatCode="#\ ?/?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033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例　</a:t>
            </a:r>
            <a:r>
              <a:rPr lang="en-US" altLang="ja-JP"/>
              <a:t>A</a:t>
            </a:r>
            <a:r>
              <a:rPr lang="ja-JP" altLang="en-US"/>
              <a:t>高校男子の平均身長（散布図）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34367478879106"/>
          <c:y val="0.19214123875541197"/>
          <c:w val="0.5688655297104126"/>
          <c:h val="0.63875984251968498"/>
        </c:manualLayout>
      </c:layout>
      <c:scatterChart>
        <c:scatterStyle val="lineMarker"/>
        <c:varyColors val="0"/>
        <c:ser>
          <c:idx val="0"/>
          <c:order val="0"/>
          <c:tx>
            <c:strRef>
              <c:f>入力シート!$C$5</c:f>
              <c:strCache>
                <c:ptCount val="1"/>
                <c:pt idx="0">
                  <c:v>A高校</c:v>
                </c:pt>
              </c:strCache>
            </c:strRef>
          </c:tx>
          <c:spPr>
            <a:ln w="25400">
              <a:noFill/>
            </a:ln>
          </c:spPr>
          <c:dPt>
            <c:idx val="0"/>
            <c:marker>
              <c:spPr>
                <a:ln w="82550">
                  <a:miter lim="800000"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入力シート!$C$45</c:f>
                <c:numCache>
                  <c:formatCode>General</c:formatCode>
                  <c:ptCount val="1"/>
                  <c:pt idx="0">
                    <c:v>3.1942125999472961</c:v>
                  </c:pt>
                </c:numCache>
              </c:numRef>
            </c:plus>
            <c:minus>
              <c:numRef>
                <c:f>入力シート!$C$45</c:f>
                <c:numCache>
                  <c:formatCode>General</c:formatCode>
                  <c:ptCount val="1"/>
                  <c:pt idx="0">
                    <c:v>3.1942125999472961</c:v>
                  </c:pt>
                </c:numCache>
              </c:numRef>
            </c:minus>
            <c:spPr>
              <a:ln w="19050"/>
            </c:spPr>
          </c:errBars>
          <c:xVal>
            <c:strRef>
              <c:f>入力シート!$C$5</c:f>
              <c:strCache>
                <c:ptCount val="1"/>
                <c:pt idx="0">
                  <c:v>A高校</c:v>
                </c:pt>
              </c:strCache>
            </c:strRef>
          </c:xVal>
          <c:yVal>
            <c:numRef>
              <c:f>入力シート!$C$38</c:f>
              <c:numCache>
                <c:formatCode>General</c:formatCode>
                <c:ptCount val="1"/>
                <c:pt idx="0">
                  <c:v>170.25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0341504"/>
        <c:axId val="110351488"/>
      </c:scatterChart>
      <c:valAx>
        <c:axId val="110341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0351488"/>
        <c:crosses val="autoZero"/>
        <c:crossBetween val="midCat"/>
      </c:valAx>
      <c:valAx>
        <c:axId val="110351488"/>
        <c:scaling>
          <c:orientation val="minMax"/>
        </c:scaling>
        <c:delete val="0"/>
        <c:axPos val="l"/>
        <c:majorGridlines/>
        <c:numFmt formatCode="#\ ?/?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0341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263730</xdr:colOff>
      <xdr:row>42</xdr:row>
      <xdr:rowOff>58486</xdr:rowOff>
    </xdr:from>
    <xdr:to>
      <xdr:col>0</xdr:col>
      <xdr:colOff>1131753</xdr:colOff>
      <xdr:row>43</xdr:row>
      <xdr:rowOff>282979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30" y="7068886"/>
          <a:ext cx="868023" cy="576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2209800</xdr:colOff>
      <xdr:row>2</xdr:row>
      <xdr:rowOff>19050</xdr:rowOff>
    </xdr:from>
    <xdr:to>
      <xdr:col>1</xdr:col>
      <xdr:colOff>1209675</xdr:colOff>
      <xdr:row>6</xdr:row>
      <xdr:rowOff>19050</xdr:rowOff>
    </xdr:to>
    <xdr:cxnSp macro="">
      <xdr:nvCxnSpPr>
        <xdr:cNvPr id="4" name="直線矢印コネクタ 3"/>
        <xdr:cNvCxnSpPr/>
      </xdr:nvCxnSpPr>
      <xdr:spPr>
        <a:xfrm flipV="1">
          <a:off x="2209800" y="447675"/>
          <a:ext cx="1552575" cy="809625"/>
        </a:xfrm>
        <a:prstGeom prst="straightConnector1">
          <a:avLst/>
        </a:prstGeom>
        <a:ln w="28575"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1430179</xdr:colOff>
      <xdr:row>8</xdr:row>
      <xdr:rowOff>95250</xdr:rowOff>
    </xdr:from>
    <xdr:to>
      <xdr:col>1</xdr:col>
      <xdr:colOff>836772</xdr:colOff>
      <xdr:row>8</xdr:row>
      <xdr:rowOff>104776</xdr:rowOff>
    </xdr:to>
    <xdr:cxnSp macro="">
      <xdr:nvCxnSpPr>
        <xdr:cNvPr id="5" name="直線矢印コネクタ 4"/>
        <xdr:cNvCxnSpPr/>
      </xdr:nvCxnSpPr>
      <xdr:spPr>
        <a:xfrm flipV="1">
          <a:off x="1430179" y="1676400"/>
          <a:ext cx="1959293" cy="9526"/>
        </a:xfrm>
        <a:prstGeom prst="straightConnector1">
          <a:avLst/>
        </a:prstGeom>
        <a:ln w="28575"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35376</xdr:colOff>
      <xdr:row>28</xdr:row>
      <xdr:rowOff>172809</xdr:rowOff>
    </xdr:from>
    <xdr:to>
      <xdr:col>21</xdr:col>
      <xdr:colOff>13608</xdr:colOff>
      <xdr:row>43</xdr:row>
      <xdr:rowOff>68036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451759</xdr:colOff>
      <xdr:row>4</xdr:row>
      <xdr:rowOff>159207</xdr:rowOff>
    </xdr:from>
    <xdr:to>
      <xdr:col>17</xdr:col>
      <xdr:colOff>40822</xdr:colOff>
      <xdr:row>23</xdr:row>
      <xdr:rowOff>126550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231322</xdr:colOff>
      <xdr:row>4</xdr:row>
      <xdr:rowOff>204111</xdr:rowOff>
    </xdr:from>
    <xdr:to>
      <xdr:col>21</xdr:col>
      <xdr:colOff>500743</xdr:colOff>
      <xdr:row>23</xdr:row>
      <xdr:rowOff>171454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topLeftCell="K5" zoomScaleNormal="100" workbookViewId="0">
      <selection activeCell="R5" sqref="R5"/>
    </sheetView>
  </sheetViews>
  <sheetFormatPr defaultRowHeight="13.5" x14ac:dyDescent="0.15"/>
  <cols>
    <col min="1" max="1" width="36.375" customWidth="1"/>
    <col min="2" max="2" width="15.75" customWidth="1"/>
    <col min="3" max="3" width="7.75" customWidth="1"/>
    <col min="4" max="4" width="2.125" style="30" customWidth="1"/>
    <col min="5" max="12" width="7" customWidth="1"/>
  </cols>
  <sheetData>
    <row r="1" spans="1:21" ht="18" thickBot="1" x14ac:dyDescent="0.2">
      <c r="A1" s="41" t="s">
        <v>33</v>
      </c>
      <c r="C1" t="s">
        <v>10</v>
      </c>
      <c r="T1" s="1" t="s">
        <v>31</v>
      </c>
    </row>
    <row r="2" spans="1:21" ht="21.75" thickBot="1" x14ac:dyDescent="0.2">
      <c r="A2" s="42" t="s">
        <v>2</v>
      </c>
      <c r="B2" s="1" t="s">
        <v>34</v>
      </c>
      <c r="C2" s="11">
        <v>95</v>
      </c>
      <c r="D2" s="2" t="s">
        <v>9</v>
      </c>
      <c r="F2" s="2"/>
      <c r="G2" s="2"/>
      <c r="H2" s="2"/>
      <c r="I2" s="2"/>
      <c r="J2" s="2"/>
      <c r="K2" s="2"/>
      <c r="O2" s="3"/>
      <c r="R2" s="3"/>
      <c r="S2" s="3"/>
      <c r="T2" s="3"/>
      <c r="U2" s="3"/>
    </row>
    <row r="3" spans="1:21" ht="14.25" thickBot="1" x14ac:dyDescent="0.2"/>
    <row r="4" spans="1:21" x14ac:dyDescent="0.15">
      <c r="A4" s="12"/>
      <c r="C4" t="s">
        <v>13</v>
      </c>
      <c r="E4" t="s">
        <v>21</v>
      </c>
    </row>
    <row r="5" spans="1:21" ht="22.5" customHeight="1" x14ac:dyDescent="0.15">
      <c r="A5" s="40" t="s">
        <v>30</v>
      </c>
      <c r="B5" s="22" t="s">
        <v>14</v>
      </c>
      <c r="C5" s="8" t="s">
        <v>5</v>
      </c>
      <c r="D5" s="29"/>
      <c r="E5" s="8" t="s">
        <v>22</v>
      </c>
      <c r="F5" s="8" t="s">
        <v>17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</row>
    <row r="6" spans="1:21" x14ac:dyDescent="0.15">
      <c r="A6" s="40"/>
      <c r="B6" s="14" t="s">
        <v>18</v>
      </c>
      <c r="C6" s="5">
        <v>178</v>
      </c>
      <c r="D6" s="29"/>
      <c r="E6" s="5">
        <v>5.5</v>
      </c>
      <c r="F6" s="5">
        <v>6.6</v>
      </c>
      <c r="G6" s="5">
        <v>7.1</v>
      </c>
      <c r="H6" s="5"/>
      <c r="I6" s="5"/>
      <c r="J6" s="5"/>
      <c r="K6" s="5"/>
      <c r="L6" s="5"/>
    </row>
    <row r="7" spans="1:21" x14ac:dyDescent="0.15">
      <c r="A7" s="40" t="s">
        <v>35</v>
      </c>
      <c r="B7" s="14">
        <v>2</v>
      </c>
      <c r="C7" s="5">
        <v>172</v>
      </c>
      <c r="D7" s="29"/>
      <c r="E7" s="5">
        <v>5</v>
      </c>
      <c r="F7" s="5">
        <v>7.25</v>
      </c>
      <c r="G7" s="5">
        <v>7.1</v>
      </c>
      <c r="H7" s="5"/>
      <c r="I7" s="5"/>
      <c r="J7" s="5"/>
      <c r="K7" s="5"/>
      <c r="L7" s="5"/>
    </row>
    <row r="8" spans="1:21" x14ac:dyDescent="0.15">
      <c r="A8" s="40" t="s">
        <v>11</v>
      </c>
      <c r="B8" s="14">
        <v>3</v>
      </c>
      <c r="C8" s="5">
        <v>165</v>
      </c>
      <c r="D8" s="29"/>
      <c r="E8" s="5">
        <v>6.5</v>
      </c>
      <c r="F8" s="5">
        <v>6.9</v>
      </c>
      <c r="G8" s="5">
        <v>7.1</v>
      </c>
      <c r="H8" s="5"/>
      <c r="I8" s="5"/>
      <c r="J8" s="5"/>
      <c r="K8" s="5"/>
      <c r="L8" s="5"/>
    </row>
    <row r="9" spans="1:21" x14ac:dyDescent="0.15">
      <c r="A9" s="40" t="s">
        <v>29</v>
      </c>
      <c r="B9" s="14">
        <v>4</v>
      </c>
      <c r="C9" s="5">
        <v>168</v>
      </c>
      <c r="D9" s="29"/>
      <c r="E9" s="5">
        <v>6</v>
      </c>
      <c r="F9" s="5">
        <v>6.45</v>
      </c>
      <c r="G9" s="5">
        <v>7</v>
      </c>
      <c r="H9" s="5"/>
      <c r="I9" s="5"/>
      <c r="J9" s="5"/>
      <c r="K9" s="5"/>
      <c r="L9" s="5"/>
    </row>
    <row r="10" spans="1:21" x14ac:dyDescent="0.15">
      <c r="A10" s="40" t="s">
        <v>11</v>
      </c>
      <c r="B10" s="14">
        <v>5</v>
      </c>
      <c r="C10" s="5">
        <v>167</v>
      </c>
      <c r="D10" s="29"/>
      <c r="E10" s="5">
        <v>6.8</v>
      </c>
      <c r="F10" s="5">
        <v>7</v>
      </c>
      <c r="G10" s="5">
        <v>7.2</v>
      </c>
      <c r="H10" s="5"/>
      <c r="I10" s="5"/>
      <c r="J10" s="5"/>
      <c r="K10" s="5"/>
      <c r="L10" s="5"/>
    </row>
    <row r="11" spans="1:21" x14ac:dyDescent="0.15">
      <c r="A11" s="40" t="s">
        <v>12</v>
      </c>
      <c r="B11" s="14">
        <v>6</v>
      </c>
      <c r="C11" s="5">
        <v>169</v>
      </c>
      <c r="D11" s="29"/>
      <c r="E11" s="5"/>
      <c r="F11" s="5"/>
      <c r="G11" s="5"/>
      <c r="H11" s="5"/>
      <c r="I11" s="5"/>
      <c r="J11" s="5"/>
      <c r="K11" s="5"/>
      <c r="L11" s="5"/>
    </row>
    <row r="12" spans="1:21" ht="14.25" thickBot="1" x14ac:dyDescent="0.2">
      <c r="A12" s="13"/>
      <c r="B12" s="14">
        <v>7</v>
      </c>
      <c r="C12" s="5">
        <v>170</v>
      </c>
      <c r="D12" s="29"/>
      <c r="E12" s="5"/>
      <c r="F12" s="5"/>
      <c r="G12" s="5"/>
      <c r="H12" s="5"/>
      <c r="I12" s="5"/>
      <c r="J12" s="5"/>
      <c r="K12" s="5"/>
      <c r="L12" s="5"/>
    </row>
    <row r="13" spans="1:21" x14ac:dyDescent="0.15">
      <c r="B13" s="21">
        <v>8</v>
      </c>
      <c r="C13" s="5">
        <v>174</v>
      </c>
      <c r="D13" s="29"/>
      <c r="E13" s="5"/>
      <c r="F13" s="5"/>
      <c r="G13" s="5"/>
      <c r="H13" s="5"/>
      <c r="I13" s="5"/>
      <c r="J13" s="5"/>
      <c r="K13" s="5"/>
      <c r="L13" s="5"/>
    </row>
    <row r="14" spans="1:21" x14ac:dyDescent="0.15">
      <c r="B14" s="21">
        <v>9</v>
      </c>
      <c r="C14" s="5">
        <v>165</v>
      </c>
      <c r="D14" s="29"/>
      <c r="E14" s="5"/>
      <c r="F14" s="5"/>
      <c r="G14" s="5"/>
      <c r="H14" s="5"/>
      <c r="I14" s="5"/>
      <c r="J14" s="5"/>
      <c r="K14" s="5"/>
      <c r="L14" s="5"/>
    </row>
    <row r="15" spans="1:21" x14ac:dyDescent="0.15">
      <c r="B15" s="21">
        <v>10</v>
      </c>
      <c r="C15" s="5">
        <v>179</v>
      </c>
      <c r="D15" s="29"/>
      <c r="E15" s="5"/>
      <c r="F15" s="5"/>
      <c r="G15" s="5"/>
      <c r="H15" s="5"/>
      <c r="I15" s="5"/>
      <c r="J15" s="5"/>
      <c r="K15" s="5"/>
      <c r="L15" s="5"/>
    </row>
    <row r="16" spans="1:21" x14ac:dyDescent="0.15">
      <c r="B16" s="21">
        <v>11</v>
      </c>
      <c r="C16" s="5">
        <v>169</v>
      </c>
      <c r="D16" s="29"/>
      <c r="E16" s="5"/>
      <c r="F16" s="5"/>
      <c r="G16" s="5"/>
      <c r="H16" s="5"/>
      <c r="I16" s="5"/>
      <c r="J16" s="5"/>
      <c r="K16" s="5"/>
      <c r="L16" s="5"/>
    </row>
    <row r="17" spans="2:12" x14ac:dyDescent="0.15">
      <c r="B17" s="21">
        <v>12</v>
      </c>
      <c r="C17" s="5">
        <v>164</v>
      </c>
      <c r="D17" s="29"/>
      <c r="E17" s="5"/>
      <c r="F17" s="5"/>
      <c r="G17" s="5"/>
      <c r="H17" s="5"/>
      <c r="I17" s="5"/>
      <c r="J17" s="5"/>
      <c r="K17" s="5"/>
      <c r="L17" s="5"/>
    </row>
    <row r="18" spans="2:12" x14ac:dyDescent="0.15">
      <c r="B18" s="21">
        <v>13</v>
      </c>
      <c r="C18" s="5">
        <v>159</v>
      </c>
      <c r="D18" s="29"/>
      <c r="E18" s="5"/>
      <c r="F18" s="5"/>
      <c r="G18" s="5"/>
      <c r="H18" s="5"/>
      <c r="I18" s="5"/>
      <c r="J18" s="5"/>
      <c r="K18" s="5"/>
      <c r="L18" s="5"/>
    </row>
    <row r="19" spans="2:12" x14ac:dyDescent="0.15">
      <c r="B19" s="21">
        <v>14</v>
      </c>
      <c r="C19" s="5">
        <v>168</v>
      </c>
      <c r="D19" s="29"/>
      <c r="E19" s="5"/>
      <c r="F19" s="5"/>
      <c r="G19" s="5"/>
      <c r="H19" s="5"/>
      <c r="I19" s="5"/>
      <c r="J19" s="5"/>
      <c r="K19" s="5"/>
      <c r="L19" s="5"/>
    </row>
    <row r="20" spans="2:12" x14ac:dyDescent="0.15">
      <c r="B20" s="21">
        <v>15</v>
      </c>
      <c r="C20" s="5">
        <v>177</v>
      </c>
      <c r="D20" s="29"/>
      <c r="E20" s="5"/>
      <c r="F20" s="5"/>
      <c r="G20" s="5"/>
      <c r="H20" s="5"/>
      <c r="I20" s="5"/>
      <c r="J20" s="5"/>
      <c r="K20" s="5"/>
      <c r="L20" s="5"/>
    </row>
    <row r="21" spans="2:12" x14ac:dyDescent="0.15">
      <c r="B21" s="21">
        <v>16</v>
      </c>
      <c r="C21" s="5">
        <v>180</v>
      </c>
      <c r="D21" s="29"/>
      <c r="E21" s="5"/>
      <c r="F21" s="5"/>
      <c r="G21" s="5"/>
      <c r="H21" s="5"/>
      <c r="I21" s="5"/>
      <c r="J21" s="5"/>
      <c r="K21" s="5"/>
      <c r="L21" s="5"/>
    </row>
    <row r="22" spans="2:12" x14ac:dyDescent="0.15">
      <c r="B22" s="21">
        <v>17</v>
      </c>
      <c r="C22" s="5"/>
      <c r="D22" s="29"/>
      <c r="E22" s="5"/>
      <c r="F22" s="5"/>
      <c r="G22" s="5"/>
      <c r="H22" s="5"/>
      <c r="I22" s="5"/>
      <c r="J22" s="5"/>
      <c r="K22" s="5"/>
      <c r="L22" s="5"/>
    </row>
    <row r="23" spans="2:12" x14ac:dyDescent="0.15">
      <c r="B23" s="21">
        <v>18</v>
      </c>
      <c r="C23" s="5"/>
      <c r="D23" s="29"/>
      <c r="E23" s="5"/>
      <c r="F23" s="5"/>
      <c r="G23" s="5"/>
      <c r="H23" s="5"/>
      <c r="I23" s="5"/>
      <c r="J23" s="5"/>
      <c r="K23" s="5"/>
      <c r="L23" s="5"/>
    </row>
    <row r="24" spans="2:12" x14ac:dyDescent="0.15">
      <c r="B24" s="21">
        <v>19</v>
      </c>
      <c r="C24" s="5"/>
      <c r="D24" s="29"/>
      <c r="E24" s="5"/>
      <c r="F24" s="5"/>
      <c r="G24" s="5"/>
      <c r="H24" s="5"/>
      <c r="I24" s="5"/>
      <c r="J24" s="5"/>
      <c r="K24" s="5"/>
      <c r="L24" s="5"/>
    </row>
    <row r="25" spans="2:12" x14ac:dyDescent="0.15">
      <c r="B25" s="21">
        <v>20</v>
      </c>
      <c r="C25" s="5"/>
      <c r="D25" s="29"/>
      <c r="E25" s="5"/>
      <c r="F25" s="5"/>
      <c r="G25" s="5"/>
      <c r="H25" s="5"/>
      <c r="I25" s="5"/>
      <c r="J25" s="5"/>
      <c r="K25" s="5"/>
      <c r="L25" s="5"/>
    </row>
    <row r="26" spans="2:12" x14ac:dyDescent="0.15">
      <c r="B26" s="21">
        <v>21</v>
      </c>
      <c r="C26" s="5"/>
      <c r="D26" s="29"/>
      <c r="E26" s="5"/>
      <c r="F26" s="5"/>
      <c r="G26" s="5"/>
      <c r="H26" s="5"/>
      <c r="I26" s="5"/>
      <c r="J26" s="5"/>
      <c r="K26" s="5"/>
      <c r="L26" s="5"/>
    </row>
    <row r="27" spans="2:12" x14ac:dyDescent="0.15">
      <c r="B27" s="21">
        <v>22</v>
      </c>
      <c r="C27" s="5"/>
      <c r="D27" s="29"/>
      <c r="E27" s="5"/>
      <c r="F27" s="5"/>
      <c r="G27" s="5"/>
      <c r="H27" s="5"/>
      <c r="I27" s="5"/>
      <c r="J27" s="5"/>
      <c r="K27" s="5"/>
      <c r="L27" s="5"/>
    </row>
    <row r="28" spans="2:12" x14ac:dyDescent="0.15">
      <c r="B28" s="21">
        <v>23</v>
      </c>
      <c r="C28" s="5"/>
      <c r="D28" s="29"/>
      <c r="E28" s="5"/>
      <c r="F28" s="5"/>
      <c r="G28" s="5"/>
      <c r="H28" s="5"/>
      <c r="I28" s="5"/>
      <c r="J28" s="5"/>
      <c r="K28" s="5"/>
      <c r="L28" s="5"/>
    </row>
    <row r="29" spans="2:12" x14ac:dyDescent="0.15">
      <c r="B29" s="21">
        <v>24</v>
      </c>
      <c r="C29" s="5"/>
      <c r="D29" s="29"/>
      <c r="E29" s="5"/>
      <c r="F29" s="5"/>
      <c r="G29" s="5"/>
      <c r="H29" s="5"/>
      <c r="I29" s="5"/>
      <c r="J29" s="5"/>
      <c r="K29" s="5"/>
      <c r="L29" s="5"/>
    </row>
    <row r="30" spans="2:12" x14ac:dyDescent="0.15">
      <c r="B30" s="21">
        <v>25</v>
      </c>
      <c r="C30" s="5"/>
      <c r="D30" s="29"/>
      <c r="E30" s="5"/>
      <c r="F30" s="5"/>
      <c r="G30" s="5"/>
      <c r="H30" s="5"/>
      <c r="I30" s="5"/>
      <c r="J30" s="5"/>
      <c r="K30" s="5"/>
      <c r="L30" s="5"/>
    </row>
    <row r="31" spans="2:12" x14ac:dyDescent="0.15">
      <c r="B31" s="21">
        <v>26</v>
      </c>
      <c r="C31" s="5"/>
      <c r="D31" s="29"/>
      <c r="E31" s="5"/>
      <c r="F31" s="5"/>
      <c r="G31" s="5"/>
      <c r="H31" s="5"/>
      <c r="I31" s="5"/>
      <c r="J31" s="5"/>
      <c r="K31" s="5"/>
      <c r="L31" s="5"/>
    </row>
    <row r="32" spans="2:12" x14ac:dyDescent="0.15">
      <c r="B32" s="21">
        <v>27</v>
      </c>
      <c r="C32" s="5"/>
      <c r="D32" s="29"/>
      <c r="E32" s="5"/>
      <c r="F32" s="5"/>
      <c r="G32" s="5"/>
      <c r="H32" s="5"/>
      <c r="I32" s="5"/>
      <c r="J32" s="5"/>
      <c r="K32" s="5"/>
      <c r="L32" s="5"/>
    </row>
    <row r="33" spans="1:15" x14ac:dyDescent="0.15">
      <c r="B33" s="21">
        <v>28</v>
      </c>
      <c r="C33" s="5"/>
      <c r="D33" s="29"/>
      <c r="E33" s="5"/>
      <c r="F33" s="5"/>
      <c r="G33" s="5"/>
      <c r="H33" s="5"/>
      <c r="I33" s="5"/>
      <c r="J33" s="5"/>
      <c r="K33" s="5"/>
      <c r="L33" s="5"/>
    </row>
    <row r="34" spans="1:15" x14ac:dyDescent="0.15">
      <c r="B34" s="21">
        <v>29</v>
      </c>
      <c r="C34" s="5"/>
      <c r="D34" s="29"/>
      <c r="E34" s="5"/>
      <c r="F34" s="5"/>
      <c r="G34" s="5"/>
      <c r="H34" s="5"/>
      <c r="I34" s="5"/>
      <c r="J34" s="5"/>
      <c r="K34" s="5"/>
      <c r="L34" s="5"/>
    </row>
    <row r="35" spans="1:15" x14ac:dyDescent="0.15">
      <c r="B35" s="21">
        <v>30</v>
      </c>
      <c r="C35" s="5"/>
      <c r="D35" s="29"/>
      <c r="E35" s="5"/>
      <c r="F35" s="5"/>
      <c r="G35" s="5"/>
      <c r="H35" s="5"/>
      <c r="I35" s="5"/>
      <c r="J35" s="5"/>
      <c r="K35" s="5"/>
      <c r="L35" s="5"/>
    </row>
    <row r="36" spans="1:15" x14ac:dyDescent="0.15">
      <c r="B36" s="21">
        <v>31</v>
      </c>
      <c r="C36" s="5"/>
      <c r="D36" s="29"/>
      <c r="E36" s="5"/>
      <c r="F36" s="5"/>
      <c r="G36" s="5"/>
      <c r="H36" s="5"/>
      <c r="I36" s="5"/>
      <c r="J36" s="5"/>
      <c r="K36" s="5"/>
      <c r="L36" s="5"/>
    </row>
    <row r="37" spans="1:15" x14ac:dyDescent="0.15">
      <c r="A37" s="3" t="s">
        <v>20</v>
      </c>
      <c r="B37" s="4"/>
      <c r="C37" s="4"/>
      <c r="D37" s="29"/>
      <c r="E37" s="4"/>
      <c r="F37" s="4"/>
      <c r="G37" s="4"/>
      <c r="H37" s="4"/>
      <c r="I37" s="4"/>
      <c r="J37" s="4"/>
      <c r="K37" s="4"/>
      <c r="L37" s="4"/>
    </row>
    <row r="38" spans="1:15" ht="28.5" customHeight="1" x14ac:dyDescent="0.15">
      <c r="A38" s="58" t="s">
        <v>19</v>
      </c>
      <c r="B38" s="46" t="s">
        <v>3</v>
      </c>
      <c r="C38" s="45">
        <f>AVERAGE(C6:C36)</f>
        <v>170.25</v>
      </c>
      <c r="D38" s="29"/>
      <c r="E38" s="43">
        <f t="shared" ref="E38:F38" si="0">AVERAGE(E6:E36)</f>
        <v>5.96</v>
      </c>
      <c r="F38" s="44">
        <f t="shared" si="0"/>
        <v>6.8400000000000007</v>
      </c>
      <c r="G38" s="44">
        <f t="shared" ref="G38:H38" si="1">AVERAGE(G6:G36)</f>
        <v>7.1</v>
      </c>
      <c r="H38" s="44" t="e">
        <f t="shared" si="1"/>
        <v>#DIV/0!</v>
      </c>
      <c r="I38" s="44" t="e">
        <f t="shared" ref="I38:J38" si="2">AVERAGE(I6:I36)</f>
        <v>#DIV/0!</v>
      </c>
      <c r="J38" s="44" t="e">
        <f t="shared" si="2"/>
        <v>#DIV/0!</v>
      </c>
      <c r="K38" s="44" t="e">
        <f t="shared" ref="K38:L38" si="3">AVERAGE(K6:K36)</f>
        <v>#DIV/0!</v>
      </c>
      <c r="L38" s="45" t="e">
        <f t="shared" si="3"/>
        <v>#DIV/0!</v>
      </c>
    </row>
    <row r="39" spans="1:15" ht="28.5" customHeight="1" x14ac:dyDescent="0.15">
      <c r="A39" s="59"/>
      <c r="B39" s="6" t="s">
        <v>7</v>
      </c>
      <c r="C39" s="16">
        <f>COUNT(C6:C36)</f>
        <v>16</v>
      </c>
      <c r="D39" s="29"/>
      <c r="E39" s="34">
        <f t="shared" ref="E39:F39" si="4">COUNT(E6:E36)</f>
        <v>5</v>
      </c>
      <c r="F39" s="7">
        <f t="shared" si="4"/>
        <v>5</v>
      </c>
      <c r="G39" s="7">
        <f t="shared" ref="G39:H39" si="5">COUNT(G6:G36)</f>
        <v>5</v>
      </c>
      <c r="H39" s="7">
        <f t="shared" si="5"/>
        <v>0</v>
      </c>
      <c r="I39" s="7">
        <f t="shared" ref="I39:J39" si="6">COUNT(I6:I36)</f>
        <v>0</v>
      </c>
      <c r="J39" s="7">
        <f t="shared" si="6"/>
        <v>0</v>
      </c>
      <c r="K39" s="7">
        <f t="shared" ref="K39:L39" si="7">COUNT(K6:K36)</f>
        <v>0</v>
      </c>
      <c r="L39" s="16">
        <f t="shared" si="7"/>
        <v>0</v>
      </c>
    </row>
    <row r="40" spans="1:15" ht="34.5" customHeight="1" x14ac:dyDescent="0.15">
      <c r="A40" s="59"/>
      <c r="B40" s="6" t="s">
        <v>6</v>
      </c>
      <c r="C40" s="17">
        <f>_xlfn.STDEV.S(C6:C37)</f>
        <v>5.994441870043727</v>
      </c>
      <c r="D40" s="29"/>
      <c r="E40" s="35">
        <f>_xlfn.STDEV.S(E6:E37)</f>
        <v>0.73006848993776008</v>
      </c>
      <c r="F40" s="5">
        <f>_xlfn.STDEV.S(F6:F37)</f>
        <v>0.31898275815473165</v>
      </c>
      <c r="G40" s="5">
        <f>_xlfn.STDEV.S(G6:G37)</f>
        <v>7.0710678118654821E-2</v>
      </c>
      <c r="H40" s="5" t="e">
        <f>_xlfn.STDEV.S(H6:H37)</f>
        <v>#DIV/0!</v>
      </c>
      <c r="I40" s="5" t="e">
        <f t="shared" ref="I40:J40" si="8">_xlfn.STDEV.S(I6:I37)</f>
        <v>#DIV/0!</v>
      </c>
      <c r="J40" s="5" t="e">
        <f t="shared" si="8"/>
        <v>#DIV/0!</v>
      </c>
      <c r="K40" s="5" t="e">
        <f>_xlfn.STDEV.S(K6:K37)</f>
        <v>#DIV/0!</v>
      </c>
      <c r="L40" s="17" t="e">
        <f>_xlfn.STDEV.S(L6:L37)</f>
        <v>#DIV/0!</v>
      </c>
    </row>
    <row r="41" spans="1:15" ht="34.5" customHeight="1" x14ac:dyDescent="0.15">
      <c r="A41" s="60"/>
      <c r="B41" s="47" t="s">
        <v>1</v>
      </c>
      <c r="C41" s="48">
        <f>C40/SQRT(C39)</f>
        <v>1.4986104675109317</v>
      </c>
      <c r="D41" s="29"/>
      <c r="E41" s="49">
        <f>E40/SQRT(E39)</f>
        <v>0.32649655434629055</v>
      </c>
      <c r="F41" s="50">
        <f>F40/SQRT(F39)</f>
        <v>0.14265342617687107</v>
      </c>
      <c r="G41" s="50">
        <f>G40/SQRT(G39)</f>
        <v>3.1622776601683819E-2</v>
      </c>
      <c r="H41" s="50" t="e">
        <f>H40/SQRT(H39)</f>
        <v>#DIV/0!</v>
      </c>
      <c r="I41" s="50" t="e">
        <f t="shared" ref="I41:J41" si="9">I40/SQRT(I39)</f>
        <v>#DIV/0!</v>
      </c>
      <c r="J41" s="50" t="e">
        <f t="shared" si="9"/>
        <v>#DIV/0!</v>
      </c>
      <c r="K41" s="50" t="e">
        <f>K40/SQRT(K39)</f>
        <v>#DIV/0!</v>
      </c>
      <c r="L41" s="48" t="e">
        <f>L40/SQRT(L39)</f>
        <v>#DIV/0!</v>
      </c>
    </row>
    <row r="42" spans="1:15" ht="30.75" customHeight="1" x14ac:dyDescent="0.15">
      <c r="A42" s="58" t="s">
        <v>16</v>
      </c>
      <c r="B42" s="15" t="s">
        <v>37</v>
      </c>
      <c r="C42" s="19">
        <f>$C$2/100</f>
        <v>0.95</v>
      </c>
      <c r="D42" s="29"/>
      <c r="E42" s="36">
        <f>$C$2/100</f>
        <v>0.95</v>
      </c>
      <c r="F42" s="18">
        <f>$C$2/100</f>
        <v>0.95</v>
      </c>
      <c r="G42" s="18">
        <f>$C$2/100</f>
        <v>0.95</v>
      </c>
      <c r="H42" s="18">
        <f>$C$2/100</f>
        <v>0.95</v>
      </c>
      <c r="I42" s="18">
        <f t="shared" ref="I42:J42" si="10">$C$2/100</f>
        <v>0.95</v>
      </c>
      <c r="J42" s="18">
        <f t="shared" si="10"/>
        <v>0.95</v>
      </c>
      <c r="K42" s="18">
        <f>$C$2/100</f>
        <v>0.95</v>
      </c>
      <c r="L42" s="19">
        <f>$C$2/100</f>
        <v>0.95</v>
      </c>
    </row>
    <row r="43" spans="1:15" ht="27.75" customHeight="1" x14ac:dyDescent="0.15">
      <c r="A43" s="59"/>
      <c r="B43" s="9" t="s">
        <v>36</v>
      </c>
      <c r="C43" s="17">
        <f>1-C42</f>
        <v>5.0000000000000044E-2</v>
      </c>
      <c r="D43" s="29"/>
      <c r="E43" s="35">
        <f>1-E42</f>
        <v>5.0000000000000044E-2</v>
      </c>
      <c r="F43" s="5">
        <f>1-F42</f>
        <v>5.0000000000000044E-2</v>
      </c>
      <c r="G43" s="5">
        <f>1-G42</f>
        <v>5.0000000000000044E-2</v>
      </c>
      <c r="H43" s="5">
        <f>1-H42</f>
        <v>5.0000000000000044E-2</v>
      </c>
      <c r="I43" s="5">
        <f t="shared" ref="I43:J43" si="11">1-I42</f>
        <v>5.0000000000000044E-2</v>
      </c>
      <c r="J43" s="5">
        <f t="shared" si="11"/>
        <v>5.0000000000000044E-2</v>
      </c>
      <c r="K43" s="5">
        <f>1-K42</f>
        <v>5.0000000000000044E-2</v>
      </c>
      <c r="L43" s="17">
        <f>1-L42</f>
        <v>5.0000000000000044E-2</v>
      </c>
    </row>
    <row r="44" spans="1:15" ht="27.75" thickBot="1" x14ac:dyDescent="0.2">
      <c r="A44" s="59"/>
      <c r="B44" s="51" t="s">
        <v>38</v>
      </c>
      <c r="C44" s="52">
        <f>_xlfn.T.INV.2T(C43,C39-1)</f>
        <v>2.1314495455597742</v>
      </c>
      <c r="D44" s="29"/>
      <c r="E44" s="53">
        <f>_xlfn.T.INV.2T(E43,E39-1)</f>
        <v>2.776445105197793</v>
      </c>
      <c r="F44" s="54">
        <f>_xlfn.T.INV.2T(F43,F39-1)</f>
        <v>2.776445105197793</v>
      </c>
      <c r="G44" s="54">
        <f>_xlfn.T.INV.2T(G43,G39-1)</f>
        <v>2.776445105197793</v>
      </c>
      <c r="H44" s="54" t="e">
        <f>_xlfn.T.INV.2T(H43,H39-1)</f>
        <v>#NUM!</v>
      </c>
      <c r="I44" s="54" t="e">
        <f t="shared" ref="I44:J44" si="12">_xlfn.T.INV.2T(I43,I39-1)</f>
        <v>#NUM!</v>
      </c>
      <c r="J44" s="54" t="e">
        <f t="shared" si="12"/>
        <v>#NUM!</v>
      </c>
      <c r="K44" s="54" t="e">
        <f>_xlfn.T.INV.2T(K43,K39-1)</f>
        <v>#NUM!</v>
      </c>
      <c r="L44" s="52" t="e">
        <f>_xlfn.T.INV.2T(L43,L39-1)</f>
        <v>#NUM!</v>
      </c>
    </row>
    <row r="45" spans="1:15" ht="20.25" customHeight="1" x14ac:dyDescent="0.15">
      <c r="A45" s="61" t="s">
        <v>15</v>
      </c>
      <c r="B45" s="23" t="s">
        <v>4</v>
      </c>
      <c r="C45" s="32">
        <f>C44*C41</f>
        <v>3.1942125999472961</v>
      </c>
      <c r="D45" s="29"/>
      <c r="E45" s="37">
        <f>E44*E41</f>
        <v>0.9064997601787036</v>
      </c>
      <c r="F45" s="24">
        <f>F44*F41</f>
        <v>0.39606940684846842</v>
      </c>
      <c r="G45" s="24">
        <f>G44*G41</f>
        <v>8.7798903308508341E-2</v>
      </c>
      <c r="H45" s="24" t="e">
        <f>H44*H41</f>
        <v>#NUM!</v>
      </c>
      <c r="I45" s="24" t="e">
        <f t="shared" ref="I45:J45" si="13">I44*I41</f>
        <v>#NUM!</v>
      </c>
      <c r="J45" s="24" t="e">
        <f t="shared" si="13"/>
        <v>#NUM!</v>
      </c>
      <c r="K45" s="24" t="e">
        <f>K44*K41</f>
        <v>#NUM!</v>
      </c>
      <c r="L45" s="25" t="e">
        <f>L44*L41</f>
        <v>#NUM!</v>
      </c>
      <c r="O45" s="55" t="s">
        <v>32</v>
      </c>
    </row>
    <row r="46" spans="1:15" ht="22.5" customHeight="1" x14ac:dyDescent="0.15">
      <c r="A46" s="62"/>
      <c r="B46" s="56" t="s">
        <v>8</v>
      </c>
      <c r="C46" s="20">
        <f>C38+C45</f>
        <v>173.44421259994729</v>
      </c>
      <c r="D46" s="31"/>
      <c r="E46" s="38">
        <f t="shared" ref="E46:L46" si="14">E38+E45</f>
        <v>6.8664997601787032</v>
      </c>
      <c r="F46" s="10">
        <f t="shared" si="14"/>
        <v>7.2360694068484692</v>
      </c>
      <c r="G46" s="10">
        <f t="shared" ref="G46" si="15">G38+G45</f>
        <v>7.1877989033085079</v>
      </c>
      <c r="H46" s="10" t="e">
        <f t="shared" ref="H46" si="16">H38+H45</f>
        <v>#DIV/0!</v>
      </c>
      <c r="I46" s="10" t="e">
        <f t="shared" ref="I46" si="17">I38+I45</f>
        <v>#DIV/0!</v>
      </c>
      <c r="J46" s="10" t="e">
        <f t="shared" ref="J46" si="18">J38+J45</f>
        <v>#DIV/0!</v>
      </c>
      <c r="K46" s="10" t="e">
        <f t="shared" si="14"/>
        <v>#DIV/0!</v>
      </c>
      <c r="L46" s="26" t="e">
        <f t="shared" si="14"/>
        <v>#DIV/0!</v>
      </c>
    </row>
    <row r="47" spans="1:15" x14ac:dyDescent="0.15">
      <c r="A47" s="62"/>
      <c r="B47" s="56"/>
      <c r="C47" s="20" t="s">
        <v>0</v>
      </c>
      <c r="D47" s="31"/>
      <c r="E47" s="38" t="s">
        <v>0</v>
      </c>
      <c r="F47" s="10" t="s">
        <v>0</v>
      </c>
      <c r="G47" s="10" t="s">
        <v>0</v>
      </c>
      <c r="H47" s="10" t="s">
        <v>0</v>
      </c>
      <c r="I47" s="10" t="s">
        <v>0</v>
      </c>
      <c r="J47" s="10" t="s">
        <v>0</v>
      </c>
      <c r="K47" s="10" t="s">
        <v>0</v>
      </c>
      <c r="L47" s="26" t="s">
        <v>0</v>
      </c>
    </row>
    <row r="48" spans="1:15" ht="25.5" customHeight="1" thickBot="1" x14ac:dyDescent="0.2">
      <c r="A48" s="63"/>
      <c r="B48" s="57"/>
      <c r="C48" s="33">
        <f>C38-C45</f>
        <v>167.05578740005271</v>
      </c>
      <c r="D48" s="31"/>
      <c r="E48" s="39">
        <f t="shared" ref="E48:F48" si="19">E38-E45</f>
        <v>5.0535002398212967</v>
      </c>
      <c r="F48" s="27">
        <f t="shared" si="19"/>
        <v>6.4439305931515323</v>
      </c>
      <c r="G48" s="27">
        <f t="shared" ref="G48:H48" si="20">G38-G45</f>
        <v>7.0122010966914914</v>
      </c>
      <c r="H48" s="27" t="e">
        <f t="shared" si="20"/>
        <v>#DIV/0!</v>
      </c>
      <c r="I48" s="27" t="e">
        <f t="shared" ref="I48:J48" si="21">I38-I45</f>
        <v>#DIV/0!</v>
      </c>
      <c r="J48" s="27" t="e">
        <f t="shared" si="21"/>
        <v>#DIV/0!</v>
      </c>
      <c r="K48" s="27" t="e">
        <f t="shared" ref="K48:L48" si="22">K38-K45</f>
        <v>#DIV/0!</v>
      </c>
      <c r="L48" s="28" t="e">
        <f t="shared" si="22"/>
        <v>#DIV/0!</v>
      </c>
    </row>
  </sheetData>
  <mergeCells count="4">
    <mergeCell ref="B46:B48"/>
    <mergeCell ref="A38:A41"/>
    <mergeCell ref="A42:A44"/>
    <mergeCell ref="A45:A48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nao</cp:lastModifiedBy>
  <cp:lastPrinted>2019-11-07T21:50:08Z</cp:lastPrinted>
  <dcterms:created xsi:type="dcterms:W3CDTF">2019-10-31T21:20:18Z</dcterms:created>
  <dcterms:modified xsi:type="dcterms:W3CDTF">2019-11-11T06:46:37Z</dcterms:modified>
</cp:coreProperties>
</file>